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matejickova" reservationPassword="0"/>
  <workbookPr/>
  <bookViews>
    <workbookView xWindow="240" yWindow="120" windowWidth="14940" windowHeight="9225" activeTab="0"/>
  </bookViews>
  <sheets>
    <sheet name="Rekapitulace" sheetId="1" r:id="rId1"/>
    <sheet name="SO 000" sheetId="2" r:id="rId2"/>
    <sheet name="SO 102" sheetId="3" r:id="rId3"/>
    <sheet name="SO 103" sheetId="4" r:id="rId4"/>
    <sheet name="SO 104" sheetId="5" r:id="rId5"/>
  </sheets>
  <definedNames/>
  <calcPr/>
  <webPublishing/>
</workbook>
</file>

<file path=xl/sharedStrings.xml><?xml version="1.0" encoding="utf-8"?>
<sst xmlns="http://schemas.openxmlformats.org/spreadsheetml/2006/main" count="839" uniqueCount="177">
  <si>
    <t>Rekapitulace ceny</t>
  </si>
  <si>
    <t>Stavba: TR 2022 - II/401, III/36063, III/36066 Lipník, úprava křižovatky - navazující úseky</t>
  </si>
  <si>
    <t xml:space="preserve">Varianta:  - 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</si>
  <si>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</si>
  <si>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</si>
  <si>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</si>
  <si>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</si>
  <si>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</si>
  <si>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</si>
  <si>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</si>
  <si>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ASPE10</t>
  </si>
  <si>
    <t>S</t>
  </si>
  <si>
    <t>Soupis prací objektu</t>
  </si>
  <si>
    <t xml:space="preserve">Stavba: </t>
  </si>
  <si>
    <t>TR 2022</t>
  </si>
  <si>
    <t>II/401, III/36063, III/36066 Lipník, úprava křižovatky - navazující úseky</t>
  </si>
  <si>
    <t>O</t>
  </si>
  <si>
    <t>Rozpočet:</t>
  </si>
  <si>
    <t>0,00</t>
  </si>
  <si>
    <t>15,00</t>
  </si>
  <si>
    <t>21,00</t>
  </si>
  <si>
    <t>3</t>
  </si>
  <si>
    <t>6</t>
  </si>
  <si>
    <t>2</t>
  </si>
  <si>
    <t>SO 000</t>
  </si>
  <si>
    <t>Ostatní a vedlejší náklady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</si>
  <si>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</si>
  <si>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</si>
  <si>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</si>
  <si>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</si>
  <si>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</si>
  <si>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</si>
  <si>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</si>
  <si>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</si>
  <si>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</si>
  <si>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</si>
  <si>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</si>
  <si>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</si>
  <si>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</si>
  <si>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</si>
  <si>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</si>
  <si>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</si>
  <si>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</si>
  <si>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</si>
  <si>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</si>
  <si>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02610</t>
  </si>
  <si>
    <t/>
  </si>
  <si>
    <t>ZKOUŠENÍ KONSTRUKCÍ A PRACÍ ZKUŠEBNOU ZHOTOVITELE</t>
  </si>
  <si>
    <t>KPL</t>
  </si>
  <si>
    <t>PP</t>
  </si>
  <si>
    <t>VV</t>
  </si>
  <si>
    <t>ČERPÁNÍ SE SOUHLASEM TDS</t>
  </si>
  <si>
    <t>TS</t>
  </si>
  <si>
    <t>zahrnuje veškeré náklady spojené s objednatelem požadovanými zkouškami</t>
  </si>
  <si>
    <t>02911</t>
  </si>
  <si>
    <t>OSTATNÍ POŽADAVKY - GEODETICKÉ ZAMĚŘENÍ</t>
  </si>
  <si>
    <t>zaměření pro realizaci</t>
  </si>
  <si>
    <t>Zaměření na stavbě - geodetické zaměření asfaltových vrstev ACO a v sanacích ACL a recyklace. 
ČERPÁNÍ SE SOUHLASEM TDS</t>
  </si>
  <si>
    <t>zahrnuje veškeré náklady spojené s objednatelem požadovanými pracemi</t>
  </si>
  <si>
    <t>SO 102</t>
  </si>
  <si>
    <t>Oprava vozovky III/36063 - směr Klučov</t>
  </si>
  <si>
    <t>014102</t>
  </si>
  <si>
    <t>POPLATKY ZA SKLÁDKU</t>
  </si>
  <si>
    <t>T</t>
  </si>
  <si>
    <t>zemina, kamenivo 2.000 kg/m3</t>
  </si>
  <si>
    <t>kamenivo a zemina z odkopu nestmelených vrstev 
ČERPÁNÍ SE SOUHLASEM TDS 
188*7,0*0,09*2,0=236,880 [A] 
zemina z krajnic 
27*0,5*0,1*2,0=2,700 [B] 
A+B=239,580 [C]</t>
  </si>
  <si>
    <t>zahrnuje veškeré poplatky provozovateli skládky související s uložením odpadu na skládce.</t>
  </si>
  <si>
    <t>Zemní práce</t>
  </si>
  <si>
    <t>113132</t>
  </si>
  <si>
    <t>ODSTRANĚNÍ KRYTU ZPEVNĚNÝCH PLOCH S ASFALT POJIVEM, ODVOZ DO 2KM</t>
  </si>
  <si>
    <t>M3</t>
  </si>
  <si>
    <t>dočasné odstranění stávajícího krytu z asf. a PM krytu v tl. 200 mm 
následné vrácení zpět do stavby před provedením recyklace za studena 
ČERPÁNÍ SE SOUHLASEM TDS 
188*7,0*0,2=263,200 [A]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</si>
  <si>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</si>
  <si>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113327</t>
  </si>
  <si>
    <t>ODSTRAN PODKL ZPEVNĚNÝCH PLOCH Z KAMENIVA NESTMEL, ODVOZ DO 16KM</t>
  </si>
  <si>
    <t>odstranění podkladní kamenité vrstvy v tl. 90 mm 
ČERPÁNÍ SE SOUHLASEM TDS 
188*7,0*0,09=118,440 [A]</t>
  </si>
  <si>
    <t>15</t>
  </si>
  <si>
    <t>12922</t>
  </si>
  <si>
    <t>ČIŠTĚNÍ KRAJNIC OD NÁNOSU TL. DO 100MM</t>
  </si>
  <si>
    <t>M2</t>
  </si>
  <si>
    <t>seříznutí krajnic v tl. 100 mm  
ČERPÁNÍ SE SOUHLASEM TDS 
27*0,5=13,500 [A]</t>
  </si>
  <si>
    <t>Součástí položky je vodorovná a svislá doprava, přemístění, přeložení, manipulace s materiálem a uložení na skládku.  
 Nezahrnuje poplatek za skládku, který se vykazuje v položce 0141** (s výjimkou malého množství  materiálu, kde je možné poplatek zahrnout do jednotkové ceny položky – tento fakt musí být uveden v doplňujícím textu k položce)</t>
  </si>
  <si>
    <t>Komunikace</t>
  </si>
  <si>
    <t>567504</t>
  </si>
  <si>
    <t>VRSTVY PRO OBNOVU A OPRAVY RECYK ZA STUDENA CEM A ASF EMULZÍ</t>
  </si>
  <si>
    <t>recyklace za studena RS CA tl. 200 mm, 
vč. rozfrézování, reprofilace a přehrnutí profilu, urovnání do požadovaných sklonů 
dávkování bude na základě průkazní zkoušky  
188*7,0*0,20=263,200 [A]</t>
  </si>
  <si>
    <t>- dodání materiálů předepsaných pro recyklaci za studena  
- provedení recyklace dle předepsaného technologického předpisu, zhutnění vrstvy v předepsané tloušťce  
- zřízení vrstvy bez rozlišení šířky, pokládání vrstvy po etapách  
- úpravu napojení, ukončení  
- nezahrnuje postřiky, nátěry</t>
  </si>
  <si>
    <t>16</t>
  </si>
  <si>
    <t>56960</t>
  </si>
  <si>
    <t>ZPEVNĚNÍ KRAJNIC Z RECYKLOVANÉHO MATERIÁLU</t>
  </si>
  <si>
    <t>frézovaná ze stavby v tl. 100 mm 
27*0,5*0,1=1,350 [A]</t>
  </si>
  <si>
    <t>- dodání recyklátu v požadované kvalitě  
- očištění podkladu  
- uložení recyklátu dle předepsaného technologického předpisu, zhutnění vrstvy v předepsané tloušťce  
- zřízení vrstvy bez rozlišení šířky, pokládání vrstvy po etapách, včetně pracovních spar a spojů  
- úpravu napojení, ukončení   
- nezahrnuje postřiky, nátěry</t>
  </si>
  <si>
    <t>572123</t>
  </si>
  <si>
    <t>INFILTRAČNÍ POSTŘIK Z EMULZE DO 1,0KG/M2</t>
  </si>
  <si>
    <t>188*7,0=1 316,000 [A]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</si>
  <si>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</si>
  <si>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572213</t>
  </si>
  <si>
    <t>SPOJOVACÍ POSTŘIK Z EMULZE DO 0,5KG/M2</t>
  </si>
  <si>
    <t>8</t>
  </si>
  <si>
    <t>574A34</t>
  </si>
  <si>
    <t>ASFALTOVÝ BETON PRO OBRUSNÉ VRSTVY ACO 11+, 11S TL. 40MM</t>
  </si>
  <si>
    <t>obrusná vrstva ACO 11+ tl. 40 mm 
188*7,0=1 316,000 [A]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</si>
  <si>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</si>
  <si>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7</t>
  </si>
  <si>
    <t>574C46</t>
  </si>
  <si>
    <t>ASFALTOVÝ BETON PRO LOŽNÍ VRSTVY ACL 16+, 16S TL. 50MM</t>
  </si>
  <si>
    <t>ložní vrstva ACL 16+ tl. 50 mm 
188*7,0=1 316,000 [A]</t>
  </si>
  <si>
    <t>57621</t>
  </si>
  <si>
    <t>POSYP KAMENIVEM DRCENÝM 5KG/M2</t>
  </si>
  <si>
    <t>posyp na infiltrační postřik 
188*7,0=1 316,000 [A]</t>
  </si>
  <si>
    <t>- dodání kameniva předepsané kvality a zrnitosti  
- posyp předepsaným množstvím</t>
  </si>
  <si>
    <t>13</t>
  </si>
  <si>
    <t>58910</t>
  </si>
  <si>
    <t>VÝPLŇ SPAR ASFALTEM</t>
  </si>
  <si>
    <t>M</t>
  </si>
  <si>
    <t>položka zahrnuje:  
- dodávku předepsaného materiálu  
- vyčištění a výplň spar tímto materiálem</t>
  </si>
  <si>
    <t>Potrubí</t>
  </si>
  <si>
    <t>12</t>
  </si>
  <si>
    <t>89921</t>
  </si>
  <si>
    <t>VÝŠKOVÁ ÚPRAVA POKLOPŮ</t>
  </si>
  <si>
    <t>KUS</t>
  </si>
  <si>
    <t>- položka výškové úpravy zahrnuje všechny nutné práce a materiály pro zvýšení nebo snížení zařízení (včetně nutné úpravy stávajícího povrchu vozovky nebo chodníku).</t>
  </si>
  <si>
    <t>11</t>
  </si>
  <si>
    <t>89922</t>
  </si>
  <si>
    <t>VÝŠKOVÁ ÚPRAVA MŘÍŽÍ</t>
  </si>
  <si>
    <t>Ostatní konstrukce a práce</t>
  </si>
  <si>
    <t>915111</t>
  </si>
  <si>
    <t>VODOROVNÉ DOPRAVNÍ ZNAČENÍ BARVOU HLADKÉ - DODÁVKA A POKLÁDKA</t>
  </si>
  <si>
    <t>VDZ barva bílá tl. 125 mm 
188*2*0,125=47,000 [A]</t>
  </si>
  <si>
    <t>položka zahrnuje:  
- dodání a pokládku nátěrového materiálu (měří se pouze natíraná plocha)  
- předznačení a reflexní úpravu</t>
  </si>
  <si>
    <t>14</t>
  </si>
  <si>
    <t>919111</t>
  </si>
  <si>
    <t>ŘEZÁNÍ ASFALTOVÉHO KRYTU VOZOVEK TL DO 50MM</t>
  </si>
  <si>
    <t>položka zahrnuje řezání vozovkové vrstvy v předepsané tloušťce, včetně spotřeby vody</t>
  </si>
  <si>
    <t>SO 103</t>
  </si>
  <si>
    <t>Oprava vozovky III/36066 - směr Ostašov (ke hřbitovu)</t>
  </si>
  <si>
    <t>kamenivo a zemina z odkopu nestmelených vrstev 
(76*5,5+40*7,15)*0,09*2,0=126,720 [A] 
zemina z krajnic 
60*0,5*0,1*2,0=6,000 [B] 
A+B=132,720 [C]</t>
  </si>
  <si>
    <t>dočasné odstranění stávajícího krytu z asf. a PM krytu v tl. 200 mm 
následné vrácení zpět do stavby před provedením recyklace za studena 
ČERPÁNÍ SE SOUHLASEM TDS 
(76*5,5+40*7,15)*0,20=140,800 [A]</t>
  </si>
  <si>
    <t>odstranění podkladní kamenité vrstvy v tl. 90 mm 
ČERPÁNÍ SE SOUHLASEM TDS 
(76*5,5+40*7,15)*0,09=63,360 [A]</t>
  </si>
  <si>
    <t>17</t>
  </si>
  <si>
    <t>seříznutí krajnic v tl. 100 mm  
ČERPÁNÍ SE SOUHLASEM TDS 
60*0,5=30,000 [A]</t>
  </si>
  <si>
    <t>recyklace za studena RS CA tl. 200 mm, 
vč. rozfrézování, reprofilace a přehrnutí profilu, urovnání do požadovaných sklonů 
dávkování bude na základě průkazní zkoušky  
(76*5,5+40*7,15)*0,2=140,800 [A]</t>
  </si>
  <si>
    <t>18</t>
  </si>
  <si>
    <t>frézovaná ze stavby v tl. 100 mm 
60*0,5*0,1=3,000 [A]</t>
  </si>
  <si>
    <t>infiltrační postřik na provedenou recyklaci za studena</t>
  </si>
  <si>
    <t>704=704,000 [A]</t>
  </si>
  <si>
    <t>obrusná vrstva ACO 11+ tl. 40 mm 
704=704,000 [A]</t>
  </si>
  <si>
    <t>ložní vrstva ACL 16+ tl. 50 mm 
704=704,000 [A]</t>
  </si>
  <si>
    <t>posyp na infiltrační postřik</t>
  </si>
  <si>
    <t>89923</t>
  </si>
  <si>
    <t>VÝŠKOVÁ ÚPRAVA KRYCÍCH HRNCŮ</t>
  </si>
  <si>
    <t>VDZ barva bílá š. 125 mm 
116*2*0,125=29,000 [A]</t>
  </si>
  <si>
    <t>SO 104</t>
  </si>
  <si>
    <t>Oprava vozovky II/401 - směr Boňov</t>
  </si>
  <si>
    <t>113727</t>
  </si>
  <si>
    <t>FRÉZOVÁNÍ ZPEVNĚNÝCH PLOCH ASFALTOVÝCH, ODVOZ DO 16KM</t>
  </si>
  <si>
    <t>frézování tl. 50 mm 
použití do krajnic, přebytek odvoz na skládku KSÚSV 
137*8,0*0,05=54,800 [A]</t>
  </si>
  <si>
    <t>123732</t>
  </si>
  <si>
    <t>ODKOP PRO SPOD STAVBU SILNIC A ŽELEZNIC TŘ. I, ODVOZ DO 2KM</t>
  </si>
  <si>
    <t>lokální sanace - předpoklad 20% plochy 
odstranění tl. 210 mm 
materiál bude převezen do stavebních objektů a použije se do recyklace za studena 
ČERPÁNÍ SE SOUHLASEM TDS 
137*8,0*0,2*0,21=46,032 [A]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</si>
  <si>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</si>
  <si>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56333</t>
  </si>
  <si>
    <t>VOZOVKOVÉ VRSTVY ZE ŠTĚRKODRTI TL. DO 150MM</t>
  </si>
  <si>
    <t>lokální sanace - předpoklad 20% plochy 
ČERPÁNÍ SE SOUHLASEM TDS 
ŠD 0/32 tl. 150 mm 
137*8,0*0,2=219,200 [A]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</si>
  <si>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</si>
  <si>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lokální sanace - předpoklad 20% plochy 
ČERPÁNÍ SE SOUHLASEM TDS 
137*8,0*0,2=219,200 [A]</t>
  </si>
  <si>
    <t>137*8,0=1 096,000 [A]</t>
  </si>
  <si>
    <t>574A46</t>
  </si>
  <si>
    <t>ASFALTOVÝ BETON PRO OBRUSNÉ VRSTVY ACO 16+, 16S TL. 50MM</t>
  </si>
  <si>
    <t>obrusná vrstva ACO 11+ tl. 50 mm 
137*8,0=1 096,000 [A]</t>
  </si>
  <si>
    <t>574C56</t>
  </si>
  <si>
    <t>ASFALTOVÝ BETON PRO LOŽNÍ VRSTVY ACL 16+, 16S TL. 60MM</t>
  </si>
  <si>
    <t>lokální sanace - předpoklad 20% plochy 
ACL 16+ tl. 60 mm 
ČERPÁNÍ SE SOUHLASEM TDS 
137*8,0*0,2=219,200 [A]</t>
  </si>
  <si>
    <t>VDZ barva bílá š. 125 mm 
137*2*0,125=34,250 [A]</t>
  </si>
  <si>
    <t>93808</t>
  </si>
  <si>
    <t>OČIŠTĚNÍ VOZOVEK ZAMETENÍM</t>
  </si>
  <si>
    <t>položka zahrnuje očištění předepsaným způsobem včetně odklizení vzniklého odpadu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</si>
</sst>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7">
    <font>
      <sz val="10"/>
      <name val="Arial"/>
      <family val="0"/>
    </font>
    <font>
      <b/>
      <sz val="16"/>
      <color rgb="FF000000"/>
      <name val="Arial"/>
      <family val="0"/>
    </font>
    <font>
      <b/>
      <sz val="16"/>
      <name val="Arial"/>
      <family val="0"/>
    </font>
    <font>
      <b/>
      <sz val="10"/>
      <name val="Arial"/>
      <family val="0"/>
    </font>
    <font>
      <sz val="10"/>
      <color rgb="FFFFFFFF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/>
      <right style="thin"/>
      <top/>
      <bottom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2" fillId="2" borderId="0" xfId="0" applyFont="1" applyFill="1"/>
    <xf numFmtId="0" fontId="3" fillId="2" borderId="0" xfId="0" applyFont="1" applyFill="1" applyAlignment="1">
      <alignment horizontal="right"/>
    </xf>
    <xf numFmtId="0" fontId="4" fillId="3" borderId="1" xfId="0" applyFont="1" applyFill="1" applyBorder="1" applyAlignment="1">
      <alignment horizontal="center"/>
    </xf>
    <xf numFmtId="0" fontId="0" fillId="2" borderId="2" xfId="0" applyFill="1" applyBorder="1"/>
    <xf numFmtId="177" fontId="3" fillId="2" borderId="0" xfId="0" applyNumberFormat="1" applyFont="1" applyFill="1" applyAlignment="1">
      <alignment horizontal="right"/>
    </xf>
    <xf numFmtId="0" fontId="0" fillId="2" borderId="1" xfId="0" applyFill="1" applyBorder="1" applyAlignment="1">
      <alignment horizontal="center"/>
    </xf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5" fillId="2" borderId="0" xfId="0" applyFont="1" applyFill="1"/>
    <xf numFmtId="0" fontId="5" fillId="2" borderId="0" xfId="0" applyFont="1" applyFill="1" applyAlignment="1">
      <alignment horizontal="right"/>
    </xf>
    <xf numFmtId="0" fontId="5" fillId="2" borderId="0" xfId="0" applyFont="1" applyFill="1" applyAlignment="1">
      <alignment horizontal="left"/>
    </xf>
    <xf numFmtId="0" fontId="4" fillId="3" borderId="1" xfId="0" applyFont="1" applyFill="1" applyBorder="1" applyAlignment="1">
      <alignment horizontal="center" vertical="center" wrapText="1"/>
    </xf>
    <xf numFmtId="0" fontId="5" fillId="2" borderId="2" xfId="0" applyFont="1" applyFill="1" applyBorder="1"/>
    <xf numFmtId="0" fontId="5" fillId="2" borderId="2" xfId="0" applyFont="1" applyFill="1" applyBorder="1" applyAlignment="1">
      <alignment horizontal="right"/>
    </xf>
    <xf numFmtId="0" fontId="5" fillId="2" borderId="2" xfId="0" applyFont="1" applyFill="1" applyBorder="1" applyAlignment="1">
      <alignment horizontal="left"/>
    </xf>
    <xf numFmtId="0" fontId="0" fillId="2" borderId="6" xfId="0" applyFill="1" applyBorder="1"/>
    <xf numFmtId="0" fontId="3" fillId="0" borderId="1" xfId="0" applyFont="1" applyBorder="1" applyAlignment="1">
      <alignment horizontal="left"/>
    </xf>
    <xf numFmtId="177" fontId="3" fillId="0" borderId="1" xfId="0" applyNumberFormat="1" applyFont="1" applyBorder="1" applyAlignment="1">
      <alignment horizontal="right"/>
    </xf>
    <xf numFmtId="0" fontId="3" fillId="2" borderId="5" xfId="0" applyFont="1" applyFill="1" applyBorder="1" applyAlignment="1">
      <alignment horizontal="right"/>
    </xf>
    <xf numFmtId="177" fontId="3" fillId="2" borderId="5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wrapText="1"/>
    </xf>
    <xf numFmtId="0" fontId="0" fillId="0" borderId="1" xfId="0" applyBorder="1"/>
    <xf numFmtId="0" fontId="3" fillId="2" borderId="6" xfId="0" applyFont="1" applyFill="1" applyBorder="1" applyAlignment="1">
      <alignment horizontal="right"/>
    </xf>
    <xf numFmtId="0" fontId="3" fillId="2" borderId="6" xfId="0" applyFont="1" applyFill="1" applyBorder="1" applyAlignment="1">
      <alignment wrapText="1"/>
    </xf>
    <xf numFmtId="177" fontId="3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6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177" fontId="3" fillId="2" borderId="0" xfId="0" applyNumberFormat="1" applyFont="1" applyFill="1" applyAlignment="1">
      <alignment horizontal="center"/>
    </xf>
    <xf numFmtId="0" fontId="3" fillId="2" borderId="2" xfId="0" applyFont="1" applyFill="1" applyBorder="1" applyAlignment="1">
      <alignment horizontal="right"/>
    </xf>
    <xf numFmtId="177" fontId="3" fillId="2" borderId="2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sharedStrings" Target="sharedStrings.xml" /><Relationship Id="rId8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3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</cols>
  <sheetData>
    <row r="1" spans="1:5" ht="12.75" customHeight="1">
      <c r="A1" s="1"/>
      <c s="1"/>
      <c s="1"/>
      <c s="1"/>
      <c s="1"/>
    </row>
    <row r="2" spans="1:5" ht="12.75" customHeight="1">
      <c r="A2" s="1"/>
      <c s="2" t="s">
        <v>0</v>
      </c>
      <c s="1"/>
      <c s="1"/>
      <c s="1"/>
    </row>
    <row r="3" spans="1:5" ht="20" customHeight="1">
      <c r="A3" s="1"/>
      <c s="1"/>
      <c s="1"/>
      <c s="1"/>
      <c s="1"/>
    </row>
    <row r="4" spans="1:5" ht="20" customHeight="1">
      <c r="A4" s="1"/>
      <c s="3" t="s">
        <v>1</v>
      </c>
      <c s="1"/>
      <c s="1"/>
      <c s="1"/>
    </row>
    <row r="5" spans="1:5" ht="12.75" customHeight="1">
      <c r="A5" s="1"/>
      <c s="1" t="s">
        <v>2</v>
      </c>
      <c s="1"/>
      <c s="1"/>
      <c s="1"/>
    </row>
    <row r="6" spans="1:5" ht="12.75" customHeight="1">
      <c r="A6" s="1"/>
      <c s="4" t="s">
        <v>3</v>
      </c>
      <c s="7">
        <f>SUM(C10:C13)</f>
      </c>
      <c s="1"/>
      <c s="1"/>
    </row>
    <row r="7" spans="1:5" ht="12.75" customHeight="1">
      <c r="A7" s="1"/>
      <c s="4" t="s">
        <v>4</v>
      </c>
      <c s="7">
        <f>SUM(E10:E13)</f>
      </c>
      <c s="1"/>
      <c s="1"/>
    </row>
    <row r="8" spans="1:5" ht="12.75" customHeight="1">
      <c r="A8" s="6"/>
      <c s="6"/>
      <c s="6"/>
      <c s="6"/>
      <c s="6"/>
    </row>
    <row r="9" spans="1:5" ht="12.75" customHeight="1">
      <c r="A9" s="5" t="s">
        <v>5</v>
      </c>
      <c s="5" t="s">
        <v>6</v>
      </c>
      <c s="5" t="s">
        <v>7</v>
      </c>
      <c s="5" t="s">
        <v>8</v>
      </c>
      <c s="5" t="s">
        <v>9</v>
      </c>
    </row>
    <row r="10" spans="1:5" ht="12.75" customHeight="1">
      <c r="A10" s="20" t="s">
        <v>24</v>
      </c>
      <c s="20" t="s">
        <v>25</v>
      </c>
      <c s="21">
        <f>'SO 000'!I3</f>
      </c>
      <c s="21">
        <f>'SO 000'!O2</f>
      </c>
      <c s="21">
        <f>C10+D10</f>
      </c>
    </row>
    <row r="11" spans="1:5" ht="12.75" customHeight="1">
      <c r="A11" s="20" t="s">
        <v>59</v>
      </c>
      <c s="20" t="s">
        <v>60</v>
      </c>
      <c s="21">
        <f>'SO 102'!I3</f>
      </c>
      <c s="21">
        <f>'SO 102'!O2</f>
      </c>
      <c s="21">
        <f>C11+D11</f>
      </c>
    </row>
    <row r="12" spans="1:5" ht="12.75" customHeight="1">
      <c r="A12" s="20" t="s">
        <v>134</v>
      </c>
      <c s="20" t="s">
        <v>135</v>
      </c>
      <c s="21">
        <f>'SO 103'!I3</f>
      </c>
      <c s="21">
        <f>'SO 103'!O2</f>
      </c>
      <c s="21">
        <f>C12+D12</f>
      </c>
    </row>
    <row r="13" spans="1:5" ht="12.75" customHeight="1">
      <c r="A13" s="20" t="s">
        <v>152</v>
      </c>
      <c s="20" t="s">
        <v>153</v>
      </c>
      <c s="21">
        <f>'SO 104'!I3</f>
      </c>
      <c s="21">
        <f>'SO 104'!O2</f>
      </c>
      <c s="21">
        <f>C13+D13</f>
      </c>
    </row>
  </sheetData>
  <mergeCells count="4">
    <mergeCell ref="A1:A3"/>
    <mergeCell ref="B2:B3"/>
    <mergeCell ref="B4:D4"/>
    <mergeCell ref="B5:D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r="P1" t="s">
        <v>21</v>
      </c>
    </row>
    <row r="2" spans="2:16" ht="25" customHeight="1">
      <c r="B2" s="1"/>
      <c s="1"/>
      <c s="1"/>
      <c s="2" t="s">
        <v>12</v>
      </c>
      <c s="1"/>
      <c s="1"/>
      <c s="6"/>
      <c s="6"/>
      <c r="O2">
        <f>0+O8</f>
      </c>
      <c t="s">
        <v>22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24</v>
      </c>
      <c s="38">
        <f>0+I8</f>
      </c>
      <c r="O3" t="s">
        <v>18</v>
      </c>
      <c t="s">
        <v>23</v>
      </c>
    </row>
    <row r="4" spans="1:16" ht="15" customHeight="1">
      <c r="A4" t="s">
        <v>16</v>
      </c>
      <c s="16" t="s">
        <v>17</v>
      </c>
      <c s="17" t="s">
        <v>24</v>
      </c>
      <c s="6"/>
      <c s="18" t="s">
        <v>25</v>
      </c>
      <c s="6"/>
      <c s="6"/>
      <c s="19"/>
      <c s="19"/>
      <c r="O4" t="s">
        <v>19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37</v>
      </c>
      <c s="15"/>
      <c r="O5" t="s">
        <v>20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38</v>
      </c>
      <c s="15" t="s">
        <v>40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21</v>
      </c>
      <c s="15" t="s">
        <v>33</v>
      </c>
      <c s="15" t="s">
        <v>35</v>
      </c>
      <c s="15" t="s">
        <v>22</v>
      </c>
      <c s="15" t="s">
        <v>39</v>
      </c>
      <c s="15" t="s">
        <v>41</v>
      </c>
    </row>
    <row r="8" spans="1:18" ht="12.75" customHeight="1">
      <c r="A8" s="19" t="s">
        <v>42</v>
      </c>
      <c s="19"/>
      <c s="26" t="s">
        <v>27</v>
      </c>
      <c s="19"/>
      <c s="27" t="s">
        <v>43</v>
      </c>
      <c s="19"/>
      <c s="19"/>
      <c s="19"/>
      <c s="28">
        <f>0+Q8</f>
      </c>
      <c r="O8">
        <f>0+R8</f>
      </c>
      <c r="Q8">
        <f>0+I9+I13</f>
      </c>
      <c>
        <f>0+O9+O13</f>
      </c>
    </row>
    <row r="9" spans="1:16" ht="12.75">
      <c r="A9" s="25" t="s">
        <v>44</v>
      </c>
      <c s="29" t="s">
        <v>29</v>
      </c>
      <c s="29" t="s">
        <v>45</v>
      </c>
      <c s="25" t="s">
        <v>46</v>
      </c>
      <c s="30" t="s">
        <v>47</v>
      </c>
      <c s="31" t="s">
        <v>48</v>
      </c>
      <c s="32">
        <v>1</v>
      </c>
      <c s="33">
        <v>0</v>
      </c>
      <c s="33">
        <f>ROUND(ROUND(H9,2)*ROUND(G9,3),2)</f>
      </c>
      <c r="O9">
        <f>(I9*21)/100</f>
      </c>
      <c t="s">
        <v>23</v>
      </c>
    </row>
    <row r="10" spans="1:5" ht="12.75">
      <c r="A10" s="34" t="s">
        <v>49</v>
      </c>
      <c r="E10" s="35" t="s">
        <v>46</v>
      </c>
    </row>
    <row r="11" spans="1:5" ht="12.75">
      <c r="A11" s="36" t="s">
        <v>50</v>
      </c>
      <c r="E11" s="37" t="s">
        <v>51</v>
      </c>
    </row>
    <row r="12" spans="1:5" ht="12.75">
      <c r="A12" t="s">
        <v>52</v>
      </c>
      <c r="E12" s="35" t="s">
        <v>53</v>
      </c>
    </row>
    <row r="13" spans="1:16" ht="12.75">
      <c r="A13" s="25" t="s">
        <v>44</v>
      </c>
      <c s="29" t="s">
        <v>23</v>
      </c>
      <c s="29" t="s">
        <v>54</v>
      </c>
      <c s="25" t="s">
        <v>46</v>
      </c>
      <c s="30" t="s">
        <v>55</v>
      </c>
      <c s="31" t="s">
        <v>48</v>
      </c>
      <c s="32">
        <v>1</v>
      </c>
      <c s="33">
        <v>0</v>
      </c>
      <c s="33">
        <f>ROUND(ROUND(H13,2)*ROUND(G13,3),2)</f>
      </c>
      <c r="O13">
        <f>(I13*21)/100</f>
      </c>
      <c t="s">
        <v>23</v>
      </c>
    </row>
    <row r="14" spans="1:5" ht="12.75">
      <c r="A14" s="34" t="s">
        <v>49</v>
      </c>
      <c r="E14" s="35" t="s">
        <v>56</v>
      </c>
    </row>
    <row r="15" spans="1:5" ht="38.25">
      <c r="A15" s="36" t="s">
        <v>50</v>
      </c>
      <c r="E15" s="37" t="s">
        <v>57</v>
      </c>
    </row>
    <row r="16" spans="1:5" ht="12.75">
      <c r="A16" t="s">
        <v>52</v>
      </c>
      <c r="E16" s="35" t="s">
        <v>58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7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r="P1" t="s">
        <v>21</v>
      </c>
    </row>
    <row r="2" spans="2:16" ht="25" customHeight="1">
      <c r="B2" s="1"/>
      <c s="1"/>
      <c s="1"/>
      <c s="2" t="s">
        <v>12</v>
      </c>
      <c s="1"/>
      <c s="1"/>
      <c s="6"/>
      <c s="6"/>
      <c r="O2">
        <f>0+O8+O13+O26+O59+O68</f>
      </c>
      <c t="s">
        <v>22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59</v>
      </c>
      <c s="38">
        <f>0+I8+I13+I26+I59+I68</f>
      </c>
      <c r="O3" t="s">
        <v>18</v>
      </c>
      <c t="s">
        <v>23</v>
      </c>
    </row>
    <row r="4" spans="1:16" ht="15" customHeight="1">
      <c r="A4" t="s">
        <v>16</v>
      </c>
      <c s="16" t="s">
        <v>17</v>
      </c>
      <c s="17" t="s">
        <v>59</v>
      </c>
      <c s="6"/>
      <c s="18" t="s">
        <v>60</v>
      </c>
      <c s="6"/>
      <c s="6"/>
      <c s="19"/>
      <c s="19"/>
      <c r="O4" t="s">
        <v>19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37</v>
      </c>
      <c s="15"/>
      <c r="O5" t="s">
        <v>20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38</v>
      </c>
      <c s="15" t="s">
        <v>40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21</v>
      </c>
      <c s="15" t="s">
        <v>33</v>
      </c>
      <c s="15" t="s">
        <v>35</v>
      </c>
      <c s="15" t="s">
        <v>22</v>
      </c>
      <c s="15" t="s">
        <v>39</v>
      </c>
      <c s="15" t="s">
        <v>41</v>
      </c>
    </row>
    <row r="8" spans="1:18" ht="12.75" customHeight="1">
      <c r="A8" s="19" t="s">
        <v>42</v>
      </c>
      <c s="19"/>
      <c s="26" t="s">
        <v>27</v>
      </c>
      <c s="19"/>
      <c s="27" t="s">
        <v>43</v>
      </c>
      <c s="19"/>
      <c s="19"/>
      <c s="19"/>
      <c s="28">
        <f>0+Q8</f>
      </c>
      <c r="O8">
        <f>0+R8</f>
      </c>
      <c r="Q8">
        <f>0+I9</f>
      </c>
      <c>
        <f>0+O9</f>
      </c>
    </row>
    <row r="9" spans="1:16" ht="12.75">
      <c r="A9" s="25" t="s">
        <v>44</v>
      </c>
      <c s="29" t="s">
        <v>21</v>
      </c>
      <c s="29" t="s">
        <v>61</v>
      </c>
      <c s="25" t="s">
        <v>46</v>
      </c>
      <c s="30" t="s">
        <v>62</v>
      </c>
      <c s="31" t="s">
        <v>63</v>
      </c>
      <c s="32">
        <v>239.58</v>
      </c>
      <c s="33">
        <v>0</v>
      </c>
      <c s="33">
        <f>ROUND(ROUND(H9,2)*ROUND(G9,3),2)</f>
      </c>
      <c r="O9">
        <f>(I9*21)/100</f>
      </c>
      <c t="s">
        <v>23</v>
      </c>
    </row>
    <row r="10" spans="1:5" ht="12.75">
      <c r="A10" s="34" t="s">
        <v>49</v>
      </c>
      <c r="E10" s="35" t="s">
        <v>64</v>
      </c>
    </row>
    <row r="11" spans="1:5" ht="76.5">
      <c r="A11" s="36" t="s">
        <v>50</v>
      </c>
      <c r="E11" s="37" t="s">
        <v>65</v>
      </c>
    </row>
    <row r="12" spans="1:5" ht="25.5">
      <c r="A12" t="s">
        <v>52</v>
      </c>
      <c r="E12" s="35" t="s">
        <v>66</v>
      </c>
    </row>
    <row r="13" spans="1:18" ht="12.75" customHeight="1">
      <c r="A13" s="6" t="s">
        <v>42</v>
      </c>
      <c s="6"/>
      <c s="40" t="s">
        <v>29</v>
      </c>
      <c s="6"/>
      <c s="27" t="s">
        <v>67</v>
      </c>
      <c s="6"/>
      <c s="6"/>
      <c s="6"/>
      <c s="41">
        <f>0+Q13</f>
      </c>
      <c r="O13">
        <f>0+R13</f>
      </c>
      <c r="Q13">
        <f>0+I14+I18+I22</f>
      </c>
      <c>
        <f>0+O14+O18+O22</f>
      </c>
    </row>
    <row r="14" spans="1:16" ht="25.5">
      <c r="A14" s="25" t="s">
        <v>44</v>
      </c>
      <c s="29" t="s">
        <v>23</v>
      </c>
      <c s="29" t="s">
        <v>68</v>
      </c>
      <c s="25" t="s">
        <v>46</v>
      </c>
      <c s="30" t="s">
        <v>69</v>
      </c>
      <c s="31" t="s">
        <v>70</v>
      </c>
      <c s="32">
        <v>263.2</v>
      </c>
      <c s="33">
        <v>0</v>
      </c>
      <c s="33">
        <f>ROUND(ROUND(H14,2)*ROUND(G14,3),2)</f>
      </c>
      <c r="O14">
        <f>(I14*21)/100</f>
      </c>
      <c t="s">
        <v>23</v>
      </c>
    </row>
    <row r="15" spans="1:5" ht="12.75">
      <c r="A15" s="34" t="s">
        <v>49</v>
      </c>
      <c r="E15" s="35" t="s">
        <v>46</v>
      </c>
    </row>
    <row r="16" spans="1:5" ht="51">
      <c r="A16" s="36" t="s">
        <v>50</v>
      </c>
      <c r="E16" s="37" t="s">
        <v>71</v>
      </c>
    </row>
    <row r="17" spans="1:5" ht="63.75">
      <c r="A17" t="s">
        <v>52</v>
      </c>
      <c r="E17" s="35" t="s">
        <v>72</v>
      </c>
    </row>
    <row r="18" spans="1:16" ht="25.5">
      <c r="A18" s="25" t="s">
        <v>44</v>
      </c>
      <c s="29" t="s">
        <v>29</v>
      </c>
      <c s="29" t="s">
        <v>73</v>
      </c>
      <c s="25" t="s">
        <v>46</v>
      </c>
      <c s="30" t="s">
        <v>74</v>
      </c>
      <c s="31" t="s">
        <v>70</v>
      </c>
      <c s="32">
        <v>118.44</v>
      </c>
      <c s="33">
        <v>0</v>
      </c>
      <c s="33">
        <f>ROUND(ROUND(H18,2)*ROUND(G18,3),2)</f>
      </c>
      <c r="O18">
        <f>(I18*21)/100</f>
      </c>
      <c t="s">
        <v>23</v>
      </c>
    </row>
    <row r="19" spans="1:5" ht="12.75">
      <c r="A19" s="34" t="s">
        <v>49</v>
      </c>
      <c r="E19" s="35" t="s">
        <v>46</v>
      </c>
    </row>
    <row r="20" spans="1:5" ht="38.25">
      <c r="A20" s="36" t="s">
        <v>50</v>
      </c>
      <c r="E20" s="37" t="s">
        <v>75</v>
      </c>
    </row>
    <row r="21" spans="1:5" ht="63.75">
      <c r="A21" t="s">
        <v>52</v>
      </c>
      <c r="E21" s="35" t="s">
        <v>72</v>
      </c>
    </row>
    <row r="22" spans="1:16" ht="12.75">
      <c r="A22" s="25" t="s">
        <v>44</v>
      </c>
      <c s="29" t="s">
        <v>76</v>
      </c>
      <c s="29" t="s">
        <v>77</v>
      </c>
      <c s="25" t="s">
        <v>46</v>
      </c>
      <c s="30" t="s">
        <v>78</v>
      </c>
      <c s="31" t="s">
        <v>79</v>
      </c>
      <c s="32">
        <v>13.5</v>
      </c>
      <c s="33">
        <v>0</v>
      </c>
      <c s="33">
        <f>ROUND(ROUND(H22,2)*ROUND(G22,3),2)</f>
      </c>
      <c r="O22">
        <f>(I22*21)/100</f>
      </c>
      <c t="s">
        <v>23</v>
      </c>
    </row>
    <row r="23" spans="1:5" ht="12.75">
      <c r="A23" s="34" t="s">
        <v>49</v>
      </c>
      <c r="E23" s="35" t="s">
        <v>46</v>
      </c>
    </row>
    <row r="24" spans="1:5" ht="38.25">
      <c r="A24" s="36" t="s">
        <v>50</v>
      </c>
      <c r="E24" s="37" t="s">
        <v>80</v>
      </c>
    </row>
    <row r="25" spans="1:5" ht="63.75">
      <c r="A25" t="s">
        <v>52</v>
      </c>
      <c r="E25" s="35" t="s">
        <v>81</v>
      </c>
    </row>
    <row r="26" spans="1:18" ht="12.75" customHeight="1">
      <c r="A26" s="6" t="s">
        <v>42</v>
      </c>
      <c s="6"/>
      <c s="40" t="s">
        <v>35</v>
      </c>
      <c s="6"/>
      <c s="27" t="s">
        <v>82</v>
      </c>
      <c s="6"/>
      <c s="6"/>
      <c s="6"/>
      <c s="41">
        <f>0+Q26</f>
      </c>
      <c r="O26">
        <f>0+R26</f>
      </c>
      <c r="Q26">
        <f>0+I27+I31+I35+I39+I43+I47+I51+I55</f>
      </c>
      <c>
        <f>0+O27+O31+O35+O39+O43+O47+O51+O55</f>
      </c>
    </row>
    <row r="27" spans="1:16" ht="12.75">
      <c r="A27" s="25" t="s">
        <v>44</v>
      </c>
      <c s="29" t="s">
        <v>33</v>
      </c>
      <c s="29" t="s">
        <v>83</v>
      </c>
      <c s="25" t="s">
        <v>46</v>
      </c>
      <c s="30" t="s">
        <v>84</v>
      </c>
      <c s="31" t="s">
        <v>70</v>
      </c>
      <c s="32">
        <v>263.2</v>
      </c>
      <c s="33">
        <v>0</v>
      </c>
      <c s="33">
        <f>ROUND(ROUND(H27,2)*ROUND(G27,3),2)</f>
      </c>
      <c r="O27">
        <f>(I27*21)/100</f>
      </c>
      <c t="s">
        <v>23</v>
      </c>
    </row>
    <row r="28" spans="1:5" ht="12.75">
      <c r="A28" s="34" t="s">
        <v>49</v>
      </c>
      <c r="E28" s="35" t="s">
        <v>46</v>
      </c>
    </row>
    <row r="29" spans="1:5" ht="51">
      <c r="A29" s="36" t="s">
        <v>50</v>
      </c>
      <c r="E29" s="37" t="s">
        <v>85</v>
      </c>
    </row>
    <row r="30" spans="1:5" ht="76.5">
      <c r="A30" t="s">
        <v>52</v>
      </c>
      <c r="E30" s="35" t="s">
        <v>86</v>
      </c>
    </row>
    <row r="31" spans="1:16" ht="12.75">
      <c r="A31" s="25" t="s">
        <v>44</v>
      </c>
      <c s="29" t="s">
        <v>87</v>
      </c>
      <c s="29" t="s">
        <v>88</v>
      </c>
      <c s="25" t="s">
        <v>46</v>
      </c>
      <c s="30" t="s">
        <v>89</v>
      </c>
      <c s="31" t="s">
        <v>70</v>
      </c>
      <c s="32">
        <v>1.35</v>
      </c>
      <c s="33">
        <v>0</v>
      </c>
      <c s="33">
        <f>ROUND(ROUND(H31,2)*ROUND(G31,3),2)</f>
      </c>
      <c r="O31">
        <f>(I31*21)/100</f>
      </c>
      <c t="s">
        <v>23</v>
      </c>
    </row>
    <row r="32" spans="1:5" ht="12.75">
      <c r="A32" s="34" t="s">
        <v>49</v>
      </c>
      <c r="E32" s="35" t="s">
        <v>46</v>
      </c>
    </row>
    <row r="33" spans="1:5" ht="25.5">
      <c r="A33" s="36" t="s">
        <v>50</v>
      </c>
      <c r="E33" s="37" t="s">
        <v>90</v>
      </c>
    </row>
    <row r="34" spans="1:5" ht="102">
      <c r="A34" t="s">
        <v>52</v>
      </c>
      <c r="E34" s="35" t="s">
        <v>91</v>
      </c>
    </row>
    <row r="35" spans="1:16" ht="12.75">
      <c r="A35" s="25" t="s">
        <v>44</v>
      </c>
      <c s="29" t="s">
        <v>35</v>
      </c>
      <c s="29" t="s">
        <v>92</v>
      </c>
      <c s="25" t="s">
        <v>46</v>
      </c>
      <c s="30" t="s">
        <v>93</v>
      </c>
      <c s="31" t="s">
        <v>79</v>
      </c>
      <c s="32">
        <v>1316</v>
      </c>
      <c s="33">
        <v>0</v>
      </c>
      <c s="33">
        <f>ROUND(ROUND(H35,2)*ROUND(G35,3),2)</f>
      </c>
      <c r="O35">
        <f>(I35*21)/100</f>
      </c>
      <c t="s">
        <v>23</v>
      </c>
    </row>
    <row r="36" spans="1:5" ht="12.75">
      <c r="A36" s="34" t="s">
        <v>49</v>
      </c>
      <c r="E36" s="35" t="s">
        <v>46</v>
      </c>
    </row>
    <row r="37" spans="1:5" ht="12.75">
      <c r="A37" s="36" t="s">
        <v>50</v>
      </c>
      <c r="E37" s="37" t="s">
        <v>94</v>
      </c>
    </row>
    <row r="38" spans="1:5" ht="51">
      <c r="A38" t="s">
        <v>52</v>
      </c>
      <c r="E38" s="35" t="s">
        <v>95</v>
      </c>
    </row>
    <row r="39" spans="1:16" ht="12.75">
      <c r="A39" s="25" t="s">
        <v>44</v>
      </c>
      <c s="29" t="s">
        <v>39</v>
      </c>
      <c s="29" t="s">
        <v>96</v>
      </c>
      <c s="25" t="s">
        <v>46</v>
      </c>
      <c s="30" t="s">
        <v>97</v>
      </c>
      <c s="31" t="s">
        <v>79</v>
      </c>
      <c s="32">
        <v>1316</v>
      </c>
      <c s="33">
        <v>0</v>
      </c>
      <c s="33">
        <f>ROUND(ROUND(H39,2)*ROUND(G39,3),2)</f>
      </c>
      <c r="O39">
        <f>(I39*21)/100</f>
      </c>
      <c t="s">
        <v>23</v>
      </c>
    </row>
    <row r="40" spans="1:5" ht="12.75">
      <c r="A40" s="34" t="s">
        <v>49</v>
      </c>
      <c r="E40" s="35" t="s">
        <v>46</v>
      </c>
    </row>
    <row r="41" spans="1:5" ht="12.75">
      <c r="A41" s="36" t="s">
        <v>50</v>
      </c>
      <c r="E41" s="37" t="s">
        <v>94</v>
      </c>
    </row>
    <row r="42" spans="1:5" ht="51">
      <c r="A42" t="s">
        <v>52</v>
      </c>
      <c r="E42" s="35" t="s">
        <v>95</v>
      </c>
    </row>
    <row r="43" spans="1:16" ht="12.75">
      <c r="A43" s="25" t="s">
        <v>44</v>
      </c>
      <c s="29" t="s">
        <v>98</v>
      </c>
      <c s="29" t="s">
        <v>99</v>
      </c>
      <c s="25" t="s">
        <v>46</v>
      </c>
      <c s="30" t="s">
        <v>100</v>
      </c>
      <c s="31" t="s">
        <v>79</v>
      </c>
      <c s="32">
        <v>1316</v>
      </c>
      <c s="33">
        <v>0</v>
      </c>
      <c s="33">
        <f>ROUND(ROUND(H43,2)*ROUND(G43,3),2)</f>
      </c>
      <c r="O43">
        <f>(I43*21)/100</f>
      </c>
      <c t="s">
        <v>23</v>
      </c>
    </row>
    <row r="44" spans="1:5" ht="12.75">
      <c r="A44" s="34" t="s">
        <v>49</v>
      </c>
      <c r="E44" s="35" t="s">
        <v>46</v>
      </c>
    </row>
    <row r="45" spans="1:5" ht="25.5">
      <c r="A45" s="36" t="s">
        <v>50</v>
      </c>
      <c r="E45" s="37" t="s">
        <v>101</v>
      </c>
    </row>
    <row r="46" spans="1:5" ht="140.25">
      <c r="A46" t="s">
        <v>52</v>
      </c>
      <c r="E46" s="35" t="s">
        <v>102</v>
      </c>
    </row>
    <row r="47" spans="1:16" ht="12.75">
      <c r="A47" s="25" t="s">
        <v>44</v>
      </c>
      <c s="29" t="s">
        <v>103</v>
      </c>
      <c s="29" t="s">
        <v>104</v>
      </c>
      <c s="25" t="s">
        <v>46</v>
      </c>
      <c s="30" t="s">
        <v>105</v>
      </c>
      <c s="31" t="s">
        <v>79</v>
      </c>
      <c s="32">
        <v>1316</v>
      </c>
      <c s="33">
        <v>0</v>
      </c>
      <c s="33">
        <f>ROUND(ROUND(H47,2)*ROUND(G47,3),2)</f>
      </c>
      <c r="O47">
        <f>(I47*21)/100</f>
      </c>
      <c t="s">
        <v>23</v>
      </c>
    </row>
    <row r="48" spans="1:5" ht="12.75">
      <c r="A48" s="34" t="s">
        <v>49</v>
      </c>
      <c r="E48" s="35" t="s">
        <v>46</v>
      </c>
    </row>
    <row r="49" spans="1:5" ht="25.5">
      <c r="A49" s="36" t="s">
        <v>50</v>
      </c>
      <c r="E49" s="37" t="s">
        <v>106</v>
      </c>
    </row>
    <row r="50" spans="1:5" ht="140.25">
      <c r="A50" t="s">
        <v>52</v>
      </c>
      <c r="E50" s="35" t="s">
        <v>102</v>
      </c>
    </row>
    <row r="51" spans="1:16" ht="12.75">
      <c r="A51" s="25" t="s">
        <v>44</v>
      </c>
      <c s="29" t="s">
        <v>22</v>
      </c>
      <c s="29" t="s">
        <v>107</v>
      </c>
      <c s="25" t="s">
        <v>46</v>
      </c>
      <c s="30" t="s">
        <v>108</v>
      </c>
      <c s="31" t="s">
        <v>79</v>
      </c>
      <c s="32">
        <v>1316</v>
      </c>
      <c s="33">
        <v>0</v>
      </c>
      <c s="33">
        <f>ROUND(ROUND(H51,2)*ROUND(G51,3),2)</f>
      </c>
      <c r="O51">
        <f>(I51*21)/100</f>
      </c>
      <c t="s">
        <v>23</v>
      </c>
    </row>
    <row r="52" spans="1:5" ht="12.75">
      <c r="A52" s="34" t="s">
        <v>49</v>
      </c>
      <c r="E52" s="35" t="s">
        <v>46</v>
      </c>
    </row>
    <row r="53" spans="1:5" ht="25.5">
      <c r="A53" s="36" t="s">
        <v>50</v>
      </c>
      <c r="E53" s="37" t="s">
        <v>109</v>
      </c>
    </row>
    <row r="54" spans="1:5" ht="25.5">
      <c r="A54" t="s">
        <v>52</v>
      </c>
      <c r="E54" s="35" t="s">
        <v>110</v>
      </c>
    </row>
    <row r="55" spans="1:16" ht="12.75">
      <c r="A55" s="25" t="s">
        <v>44</v>
      </c>
      <c s="29" t="s">
        <v>111</v>
      </c>
      <c s="29" t="s">
        <v>112</v>
      </c>
      <c s="25" t="s">
        <v>46</v>
      </c>
      <c s="30" t="s">
        <v>113</v>
      </c>
      <c s="31" t="s">
        <v>114</v>
      </c>
      <c s="32">
        <v>30</v>
      </c>
      <c s="33">
        <v>0</v>
      </c>
      <c s="33">
        <f>ROUND(ROUND(H55,2)*ROUND(G55,3),2)</f>
      </c>
      <c r="O55">
        <f>(I55*21)/100</f>
      </c>
      <c t="s">
        <v>23</v>
      </c>
    </row>
    <row r="56" spans="1:5" ht="12.75">
      <c r="A56" s="34" t="s">
        <v>49</v>
      </c>
      <c r="E56" s="35" t="s">
        <v>46</v>
      </c>
    </row>
    <row r="57" spans="1:5" ht="12.75">
      <c r="A57" s="36" t="s">
        <v>50</v>
      </c>
      <c r="E57" s="37" t="s">
        <v>46</v>
      </c>
    </row>
    <row r="58" spans="1:5" ht="38.25">
      <c r="A58" t="s">
        <v>52</v>
      </c>
      <c r="E58" s="35" t="s">
        <v>115</v>
      </c>
    </row>
    <row r="59" spans="1:18" ht="12.75" customHeight="1">
      <c r="A59" s="6" t="s">
        <v>42</v>
      </c>
      <c s="6"/>
      <c s="40" t="s">
        <v>98</v>
      </c>
      <c s="6"/>
      <c s="27" t="s">
        <v>116</v>
      </c>
      <c s="6"/>
      <c s="6"/>
      <c s="6"/>
      <c s="41">
        <f>0+Q59</f>
      </c>
      <c r="O59">
        <f>0+R59</f>
      </c>
      <c r="Q59">
        <f>0+I60+I64</f>
      </c>
      <c>
        <f>0+O60+O64</f>
      </c>
    </row>
    <row r="60" spans="1:16" ht="12.75">
      <c r="A60" s="25" t="s">
        <v>44</v>
      </c>
      <c s="29" t="s">
        <v>117</v>
      </c>
      <c s="29" t="s">
        <v>118</v>
      </c>
      <c s="25" t="s">
        <v>46</v>
      </c>
      <c s="30" t="s">
        <v>119</v>
      </c>
      <c s="31" t="s">
        <v>120</v>
      </c>
      <c s="32">
        <v>1</v>
      </c>
      <c s="33">
        <v>0</v>
      </c>
      <c s="33">
        <f>ROUND(ROUND(H60,2)*ROUND(G60,3),2)</f>
      </c>
      <c r="O60">
        <f>(I60*21)/100</f>
      </c>
      <c t="s">
        <v>23</v>
      </c>
    </row>
    <row r="61" spans="1:5" ht="12.75">
      <c r="A61" s="34" t="s">
        <v>49</v>
      </c>
      <c r="E61" s="35" t="s">
        <v>46</v>
      </c>
    </row>
    <row r="62" spans="1:5" ht="12.75">
      <c r="A62" s="36" t="s">
        <v>50</v>
      </c>
      <c r="E62" s="37" t="s">
        <v>46</v>
      </c>
    </row>
    <row r="63" spans="1:5" ht="25.5">
      <c r="A63" t="s">
        <v>52</v>
      </c>
      <c r="E63" s="35" t="s">
        <v>121</v>
      </c>
    </row>
    <row r="64" spans="1:16" ht="12.75">
      <c r="A64" s="25" t="s">
        <v>44</v>
      </c>
      <c s="29" t="s">
        <v>122</v>
      </c>
      <c s="29" t="s">
        <v>123</v>
      </c>
      <c s="25" t="s">
        <v>46</v>
      </c>
      <c s="30" t="s">
        <v>124</v>
      </c>
      <c s="31" t="s">
        <v>120</v>
      </c>
      <c s="32">
        <v>5</v>
      </c>
      <c s="33">
        <v>0</v>
      </c>
      <c s="33">
        <f>ROUND(ROUND(H64,2)*ROUND(G64,3),2)</f>
      </c>
      <c r="O64">
        <f>(I64*21)/100</f>
      </c>
      <c t="s">
        <v>23</v>
      </c>
    </row>
    <row r="65" spans="1:5" ht="12.75">
      <c r="A65" s="34" t="s">
        <v>49</v>
      </c>
      <c r="E65" s="35" t="s">
        <v>46</v>
      </c>
    </row>
    <row r="66" spans="1:5" ht="12.75">
      <c r="A66" s="36" t="s">
        <v>50</v>
      </c>
      <c r="E66" s="37" t="s">
        <v>46</v>
      </c>
    </row>
    <row r="67" spans="1:5" ht="25.5">
      <c r="A67" t="s">
        <v>52</v>
      </c>
      <c r="E67" s="35" t="s">
        <v>121</v>
      </c>
    </row>
    <row r="68" spans="1:18" ht="12.75" customHeight="1">
      <c r="A68" s="6" t="s">
        <v>42</v>
      </c>
      <c s="6"/>
      <c s="40" t="s">
        <v>39</v>
      </c>
      <c s="6"/>
      <c s="27" t="s">
        <v>125</v>
      </c>
      <c s="6"/>
      <c s="6"/>
      <c s="6"/>
      <c s="41">
        <f>0+Q68</f>
      </c>
      <c r="O68">
        <f>0+R68</f>
      </c>
      <c r="Q68">
        <f>0+I69+I73</f>
      </c>
      <c>
        <f>0+O69+O73</f>
      </c>
    </row>
    <row r="69" spans="1:16" ht="25.5">
      <c r="A69" s="25" t="s">
        <v>44</v>
      </c>
      <c s="29" t="s">
        <v>41</v>
      </c>
      <c s="29" t="s">
        <v>126</v>
      </c>
      <c s="25" t="s">
        <v>46</v>
      </c>
      <c s="30" t="s">
        <v>127</v>
      </c>
      <c s="31" t="s">
        <v>79</v>
      </c>
      <c s="32">
        <v>47</v>
      </c>
      <c s="33">
        <v>0</v>
      </c>
      <c s="33">
        <f>ROUND(ROUND(H69,2)*ROUND(G69,3),2)</f>
      </c>
      <c r="O69">
        <f>(I69*21)/100</f>
      </c>
      <c t="s">
        <v>23</v>
      </c>
    </row>
    <row r="70" spans="1:5" ht="12.75">
      <c r="A70" s="34" t="s">
        <v>49</v>
      </c>
      <c r="E70" s="35" t="s">
        <v>46</v>
      </c>
    </row>
    <row r="71" spans="1:5" ht="25.5">
      <c r="A71" s="36" t="s">
        <v>50</v>
      </c>
      <c r="E71" s="37" t="s">
        <v>128</v>
      </c>
    </row>
    <row r="72" spans="1:5" ht="38.25">
      <c r="A72" t="s">
        <v>52</v>
      </c>
      <c r="E72" s="35" t="s">
        <v>129</v>
      </c>
    </row>
    <row r="73" spans="1:16" ht="12.75">
      <c r="A73" s="25" t="s">
        <v>44</v>
      </c>
      <c s="29" t="s">
        <v>130</v>
      </c>
      <c s="29" t="s">
        <v>131</v>
      </c>
      <c s="25" t="s">
        <v>46</v>
      </c>
      <c s="30" t="s">
        <v>132</v>
      </c>
      <c s="31" t="s">
        <v>114</v>
      </c>
      <c s="32">
        <v>30</v>
      </c>
      <c s="33">
        <v>0</v>
      </c>
      <c s="33">
        <f>ROUND(ROUND(H73,2)*ROUND(G73,3),2)</f>
      </c>
      <c r="O73">
        <f>(I73*21)/100</f>
      </c>
      <c t="s">
        <v>23</v>
      </c>
    </row>
    <row r="74" spans="1:5" ht="12.75">
      <c r="A74" s="34" t="s">
        <v>49</v>
      </c>
      <c r="E74" s="35" t="s">
        <v>46</v>
      </c>
    </row>
    <row r="75" spans="1:5" ht="12.75">
      <c r="A75" s="36" t="s">
        <v>50</v>
      </c>
      <c r="E75" s="37" t="s">
        <v>46</v>
      </c>
    </row>
    <row r="76" spans="1:5" ht="25.5">
      <c r="A76" t="s">
        <v>52</v>
      </c>
      <c r="E76" s="35" t="s">
        <v>133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7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r="P1" t="s">
        <v>21</v>
      </c>
    </row>
    <row r="2" spans="2:16" ht="25" customHeight="1">
      <c r="B2" s="1"/>
      <c s="1"/>
      <c s="1"/>
      <c s="2" t="s">
        <v>12</v>
      </c>
      <c s="1"/>
      <c s="1"/>
      <c s="6"/>
      <c s="6"/>
      <c r="O2">
        <f>0+O8+O13+O26+O59+O68</f>
      </c>
      <c t="s">
        <v>22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134</v>
      </c>
      <c s="38">
        <f>0+I8+I13+I26+I59+I68</f>
      </c>
      <c r="O3" t="s">
        <v>18</v>
      </c>
      <c t="s">
        <v>23</v>
      </c>
    </row>
    <row r="4" spans="1:16" ht="15" customHeight="1">
      <c r="A4" t="s">
        <v>16</v>
      </c>
      <c s="16" t="s">
        <v>17</v>
      </c>
      <c s="17" t="s">
        <v>134</v>
      </c>
      <c s="6"/>
      <c s="18" t="s">
        <v>135</v>
      </c>
      <c s="6"/>
      <c s="6"/>
      <c s="19"/>
      <c s="19"/>
      <c r="O4" t="s">
        <v>19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37</v>
      </c>
      <c s="15"/>
      <c r="O5" t="s">
        <v>20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38</v>
      </c>
      <c s="15" t="s">
        <v>40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21</v>
      </c>
      <c s="15" t="s">
        <v>33</v>
      </c>
      <c s="15" t="s">
        <v>35</v>
      </c>
      <c s="15" t="s">
        <v>22</v>
      </c>
      <c s="15" t="s">
        <v>39</v>
      </c>
      <c s="15" t="s">
        <v>41</v>
      </c>
    </row>
    <row r="8" spans="1:18" ht="12.75" customHeight="1">
      <c r="A8" s="19" t="s">
        <v>42</v>
      </c>
      <c s="19"/>
      <c s="26" t="s">
        <v>27</v>
      </c>
      <c s="19"/>
      <c s="27" t="s">
        <v>43</v>
      </c>
      <c s="19"/>
      <c s="19"/>
      <c s="19"/>
      <c s="28">
        <f>0+Q8</f>
      </c>
      <c r="O8">
        <f>0+R8</f>
      </c>
      <c r="Q8">
        <f>0+I9</f>
      </c>
      <c>
        <f>0+O9</f>
      </c>
    </row>
    <row r="9" spans="1:16" ht="12.75">
      <c r="A9" s="25" t="s">
        <v>44</v>
      </c>
      <c s="29" t="s">
        <v>21</v>
      </c>
      <c s="29" t="s">
        <v>61</v>
      </c>
      <c s="25" t="s">
        <v>46</v>
      </c>
      <c s="30" t="s">
        <v>62</v>
      </c>
      <c s="31" t="s">
        <v>63</v>
      </c>
      <c s="32">
        <v>132.72</v>
      </c>
      <c s="33">
        <v>0</v>
      </c>
      <c s="33">
        <f>ROUND(ROUND(H9,2)*ROUND(G9,3),2)</f>
      </c>
      <c r="O9">
        <f>(I9*21)/100</f>
      </c>
      <c t="s">
        <v>23</v>
      </c>
    </row>
    <row r="10" spans="1:5" ht="12.75">
      <c r="A10" s="34" t="s">
        <v>49</v>
      </c>
      <c r="E10" s="35" t="s">
        <v>64</v>
      </c>
    </row>
    <row r="11" spans="1:5" ht="63.75">
      <c r="A11" s="36" t="s">
        <v>50</v>
      </c>
      <c r="E11" s="37" t="s">
        <v>136</v>
      </c>
    </row>
    <row r="12" spans="1:5" ht="25.5">
      <c r="A12" t="s">
        <v>52</v>
      </c>
      <c r="E12" s="35" t="s">
        <v>66</v>
      </c>
    </row>
    <row r="13" spans="1:18" ht="12.75" customHeight="1">
      <c r="A13" s="6" t="s">
        <v>42</v>
      </c>
      <c s="6"/>
      <c s="40" t="s">
        <v>29</v>
      </c>
      <c s="6"/>
      <c s="27" t="s">
        <v>67</v>
      </c>
      <c s="6"/>
      <c s="6"/>
      <c s="6"/>
      <c s="41">
        <f>0+Q13</f>
      </c>
      <c r="O13">
        <f>0+R13</f>
      </c>
      <c r="Q13">
        <f>0+I14+I18+I22</f>
      </c>
      <c>
        <f>0+O14+O18+O22</f>
      </c>
    </row>
    <row r="14" spans="1:16" ht="25.5">
      <c r="A14" s="25" t="s">
        <v>44</v>
      </c>
      <c s="29" t="s">
        <v>29</v>
      </c>
      <c s="29" t="s">
        <v>68</v>
      </c>
      <c s="25" t="s">
        <v>46</v>
      </c>
      <c s="30" t="s">
        <v>69</v>
      </c>
      <c s="31" t="s">
        <v>70</v>
      </c>
      <c s="32">
        <v>140.8</v>
      </c>
      <c s="33">
        <v>0</v>
      </c>
      <c s="33">
        <f>ROUND(ROUND(H14,2)*ROUND(G14,3),2)</f>
      </c>
      <c r="O14">
        <f>(I14*21)/100</f>
      </c>
      <c t="s">
        <v>23</v>
      </c>
    </row>
    <row r="15" spans="1:5" ht="12.75">
      <c r="A15" s="34" t="s">
        <v>49</v>
      </c>
      <c r="E15" s="35" t="s">
        <v>46</v>
      </c>
    </row>
    <row r="16" spans="1:5" ht="51">
      <c r="A16" s="36" t="s">
        <v>50</v>
      </c>
      <c r="E16" s="37" t="s">
        <v>137</v>
      </c>
    </row>
    <row r="17" spans="1:5" ht="63.75">
      <c r="A17" t="s">
        <v>52</v>
      </c>
      <c r="E17" s="35" t="s">
        <v>72</v>
      </c>
    </row>
    <row r="18" spans="1:16" ht="25.5">
      <c r="A18" s="25" t="s">
        <v>44</v>
      </c>
      <c s="29" t="s">
        <v>23</v>
      </c>
      <c s="29" t="s">
        <v>73</v>
      </c>
      <c s="25" t="s">
        <v>46</v>
      </c>
      <c s="30" t="s">
        <v>74</v>
      </c>
      <c s="31" t="s">
        <v>70</v>
      </c>
      <c s="32">
        <v>63.36</v>
      </c>
      <c s="33">
        <v>0</v>
      </c>
      <c s="33">
        <f>ROUND(ROUND(H18,2)*ROUND(G18,3),2)</f>
      </c>
      <c r="O18">
        <f>(I18*21)/100</f>
      </c>
      <c t="s">
        <v>23</v>
      </c>
    </row>
    <row r="19" spans="1:5" ht="12.75">
      <c r="A19" s="34" t="s">
        <v>49</v>
      </c>
      <c r="E19" s="35" t="s">
        <v>46</v>
      </c>
    </row>
    <row r="20" spans="1:5" ht="38.25">
      <c r="A20" s="36" t="s">
        <v>50</v>
      </c>
      <c r="E20" s="37" t="s">
        <v>138</v>
      </c>
    </row>
    <row r="21" spans="1:5" ht="63.75">
      <c r="A21" t="s">
        <v>52</v>
      </c>
      <c r="E21" s="35" t="s">
        <v>72</v>
      </c>
    </row>
    <row r="22" spans="1:16" ht="12.75">
      <c r="A22" s="25" t="s">
        <v>44</v>
      </c>
      <c s="29" t="s">
        <v>139</v>
      </c>
      <c s="29" t="s">
        <v>77</v>
      </c>
      <c s="25" t="s">
        <v>46</v>
      </c>
      <c s="30" t="s">
        <v>78</v>
      </c>
      <c s="31" t="s">
        <v>79</v>
      </c>
      <c s="32">
        <v>30</v>
      </c>
      <c s="33">
        <v>0</v>
      </c>
      <c s="33">
        <f>ROUND(ROUND(H22,2)*ROUND(G22,3),2)</f>
      </c>
      <c r="O22">
        <f>(I22*21)/100</f>
      </c>
      <c t="s">
        <v>23</v>
      </c>
    </row>
    <row r="23" spans="1:5" ht="12.75">
      <c r="A23" s="34" t="s">
        <v>49</v>
      </c>
      <c r="E23" s="35" t="s">
        <v>46</v>
      </c>
    </row>
    <row r="24" spans="1:5" ht="38.25">
      <c r="A24" s="36" t="s">
        <v>50</v>
      </c>
      <c r="E24" s="37" t="s">
        <v>140</v>
      </c>
    </row>
    <row r="25" spans="1:5" ht="63.75">
      <c r="A25" t="s">
        <v>52</v>
      </c>
      <c r="E25" s="35" t="s">
        <v>81</v>
      </c>
    </row>
    <row r="26" spans="1:18" ht="12.75" customHeight="1">
      <c r="A26" s="6" t="s">
        <v>42</v>
      </c>
      <c s="6"/>
      <c s="40" t="s">
        <v>35</v>
      </c>
      <c s="6"/>
      <c s="27" t="s">
        <v>82</v>
      </c>
      <c s="6"/>
      <c s="6"/>
      <c s="6"/>
      <c s="41">
        <f>0+Q26</f>
      </c>
      <c r="O26">
        <f>0+R26</f>
      </c>
      <c r="Q26">
        <f>0+I27+I31+I35+I39+I43+I47+I51+I55</f>
      </c>
      <c>
        <f>0+O27+O31+O35+O39+O43+O47+O51+O55</f>
      </c>
    </row>
    <row r="27" spans="1:16" ht="12.75">
      <c r="A27" s="25" t="s">
        <v>44</v>
      </c>
      <c s="29" t="s">
        <v>35</v>
      </c>
      <c s="29" t="s">
        <v>83</v>
      </c>
      <c s="25" t="s">
        <v>46</v>
      </c>
      <c s="30" t="s">
        <v>84</v>
      </c>
      <c s="31" t="s">
        <v>70</v>
      </c>
      <c s="32">
        <v>140.8</v>
      </c>
      <c s="33">
        <v>0</v>
      </c>
      <c s="33">
        <f>ROUND(ROUND(H27,2)*ROUND(G27,3),2)</f>
      </c>
      <c r="O27">
        <f>(I27*21)/100</f>
      </c>
      <c t="s">
        <v>23</v>
      </c>
    </row>
    <row r="28" spans="1:5" ht="12.75">
      <c r="A28" s="34" t="s">
        <v>49</v>
      </c>
      <c r="E28" s="35" t="s">
        <v>46</v>
      </c>
    </row>
    <row r="29" spans="1:5" ht="51">
      <c r="A29" s="36" t="s">
        <v>50</v>
      </c>
      <c r="E29" s="37" t="s">
        <v>141</v>
      </c>
    </row>
    <row r="30" spans="1:5" ht="76.5">
      <c r="A30" t="s">
        <v>52</v>
      </c>
      <c r="E30" s="35" t="s">
        <v>86</v>
      </c>
    </row>
    <row r="31" spans="1:16" ht="12.75">
      <c r="A31" s="25" t="s">
        <v>44</v>
      </c>
      <c s="29" t="s">
        <v>142</v>
      </c>
      <c s="29" t="s">
        <v>88</v>
      </c>
      <c s="25" t="s">
        <v>46</v>
      </c>
      <c s="30" t="s">
        <v>89</v>
      </c>
      <c s="31" t="s">
        <v>70</v>
      </c>
      <c s="32">
        <v>3</v>
      </c>
      <c s="33">
        <v>0</v>
      </c>
      <c s="33">
        <f>ROUND(ROUND(H31,2)*ROUND(G31,3),2)</f>
      </c>
      <c r="O31">
        <f>(I31*21)/100</f>
      </c>
      <c t="s">
        <v>23</v>
      </c>
    </row>
    <row r="32" spans="1:5" ht="12.75">
      <c r="A32" s="34" t="s">
        <v>49</v>
      </c>
      <c r="E32" s="35" t="s">
        <v>46</v>
      </c>
    </row>
    <row r="33" spans="1:5" ht="25.5">
      <c r="A33" s="36" t="s">
        <v>50</v>
      </c>
      <c r="E33" s="37" t="s">
        <v>143</v>
      </c>
    </row>
    <row r="34" spans="1:5" ht="102">
      <c r="A34" t="s">
        <v>52</v>
      </c>
      <c r="E34" s="35" t="s">
        <v>91</v>
      </c>
    </row>
    <row r="35" spans="1:16" ht="12.75">
      <c r="A35" s="25" t="s">
        <v>44</v>
      </c>
      <c s="29" t="s">
        <v>22</v>
      </c>
      <c s="29" t="s">
        <v>92</v>
      </c>
      <c s="25" t="s">
        <v>46</v>
      </c>
      <c s="30" t="s">
        <v>93</v>
      </c>
      <c s="31" t="s">
        <v>79</v>
      </c>
      <c s="32">
        <v>704</v>
      </c>
      <c s="33">
        <v>0</v>
      </c>
      <c s="33">
        <f>ROUND(ROUND(H35,2)*ROUND(G35,3),2)</f>
      </c>
      <c r="O35">
        <f>(I35*21)/100</f>
      </c>
      <c t="s">
        <v>23</v>
      </c>
    </row>
    <row r="36" spans="1:5" ht="12.75">
      <c r="A36" s="34" t="s">
        <v>49</v>
      </c>
      <c r="E36" s="35" t="s">
        <v>46</v>
      </c>
    </row>
    <row r="37" spans="1:5" ht="12.75">
      <c r="A37" s="36" t="s">
        <v>50</v>
      </c>
      <c r="E37" s="37" t="s">
        <v>144</v>
      </c>
    </row>
    <row r="38" spans="1:5" ht="51">
      <c r="A38" t="s">
        <v>52</v>
      </c>
      <c r="E38" s="35" t="s">
        <v>95</v>
      </c>
    </row>
    <row r="39" spans="1:16" ht="12.75">
      <c r="A39" s="25" t="s">
        <v>44</v>
      </c>
      <c s="29" t="s">
        <v>39</v>
      </c>
      <c s="29" t="s">
        <v>96</v>
      </c>
      <c s="25" t="s">
        <v>46</v>
      </c>
      <c s="30" t="s">
        <v>97</v>
      </c>
      <c s="31" t="s">
        <v>79</v>
      </c>
      <c s="32">
        <v>704</v>
      </c>
      <c s="33">
        <v>0</v>
      </c>
      <c s="33">
        <f>ROUND(ROUND(H39,2)*ROUND(G39,3),2)</f>
      </c>
      <c r="O39">
        <f>(I39*21)/100</f>
      </c>
      <c t="s">
        <v>23</v>
      </c>
    </row>
    <row r="40" spans="1:5" ht="12.75">
      <c r="A40" s="34" t="s">
        <v>49</v>
      </c>
      <c r="E40" s="35" t="s">
        <v>46</v>
      </c>
    </row>
    <row r="41" spans="1:5" ht="12.75">
      <c r="A41" s="36" t="s">
        <v>50</v>
      </c>
      <c r="E41" s="37" t="s">
        <v>145</v>
      </c>
    </row>
    <row r="42" spans="1:5" ht="51">
      <c r="A42" t="s">
        <v>52</v>
      </c>
      <c r="E42" s="35" t="s">
        <v>95</v>
      </c>
    </row>
    <row r="43" spans="1:16" ht="12.75">
      <c r="A43" s="25" t="s">
        <v>44</v>
      </c>
      <c s="29" t="s">
        <v>122</v>
      </c>
      <c s="29" t="s">
        <v>99</v>
      </c>
      <c s="25" t="s">
        <v>46</v>
      </c>
      <c s="30" t="s">
        <v>100</v>
      </c>
      <c s="31" t="s">
        <v>79</v>
      </c>
      <c s="32">
        <v>704</v>
      </c>
      <c s="33">
        <v>0</v>
      </c>
      <c s="33">
        <f>ROUND(ROUND(H43,2)*ROUND(G43,3),2)</f>
      </c>
      <c r="O43">
        <f>(I43*21)/100</f>
      </c>
      <c t="s">
        <v>23</v>
      </c>
    </row>
    <row r="44" spans="1:5" ht="12.75">
      <c r="A44" s="34" t="s">
        <v>49</v>
      </c>
      <c r="E44" s="35" t="s">
        <v>46</v>
      </c>
    </row>
    <row r="45" spans="1:5" ht="25.5">
      <c r="A45" s="36" t="s">
        <v>50</v>
      </c>
      <c r="E45" s="37" t="s">
        <v>146</v>
      </c>
    </row>
    <row r="46" spans="1:5" ht="140.25">
      <c r="A46" t="s">
        <v>52</v>
      </c>
      <c r="E46" s="35" t="s">
        <v>102</v>
      </c>
    </row>
    <row r="47" spans="1:16" ht="12.75">
      <c r="A47" s="25" t="s">
        <v>44</v>
      </c>
      <c s="29" t="s">
        <v>98</v>
      </c>
      <c s="29" t="s">
        <v>104</v>
      </c>
      <c s="25" t="s">
        <v>46</v>
      </c>
      <c s="30" t="s">
        <v>105</v>
      </c>
      <c s="31" t="s">
        <v>79</v>
      </c>
      <c s="32">
        <v>704</v>
      </c>
      <c s="33">
        <v>0</v>
      </c>
      <c s="33">
        <f>ROUND(ROUND(H47,2)*ROUND(G47,3),2)</f>
      </c>
      <c r="O47">
        <f>(I47*21)/100</f>
      </c>
      <c t="s">
        <v>23</v>
      </c>
    </row>
    <row r="48" spans="1:5" ht="12.75">
      <c r="A48" s="34" t="s">
        <v>49</v>
      </c>
      <c r="E48" s="35" t="s">
        <v>46</v>
      </c>
    </row>
    <row r="49" spans="1:5" ht="25.5">
      <c r="A49" s="36" t="s">
        <v>50</v>
      </c>
      <c r="E49" s="37" t="s">
        <v>147</v>
      </c>
    </row>
    <row r="50" spans="1:5" ht="140.25">
      <c r="A50" t="s">
        <v>52</v>
      </c>
      <c r="E50" s="35" t="s">
        <v>102</v>
      </c>
    </row>
    <row r="51" spans="1:16" ht="12.75">
      <c r="A51" s="25" t="s">
        <v>44</v>
      </c>
      <c s="29" t="s">
        <v>103</v>
      </c>
      <c s="29" t="s">
        <v>107</v>
      </c>
      <c s="25" t="s">
        <v>46</v>
      </c>
      <c s="30" t="s">
        <v>108</v>
      </c>
      <c s="31" t="s">
        <v>79</v>
      </c>
      <c s="32">
        <v>704</v>
      </c>
      <c s="33">
        <v>0</v>
      </c>
      <c s="33">
        <f>ROUND(ROUND(H51,2)*ROUND(G51,3),2)</f>
      </c>
      <c r="O51">
        <f>(I51*21)/100</f>
      </c>
      <c t="s">
        <v>23</v>
      </c>
    </row>
    <row r="52" spans="1:5" ht="12.75">
      <c r="A52" s="34" t="s">
        <v>49</v>
      </c>
      <c r="E52" s="35" t="s">
        <v>46</v>
      </c>
    </row>
    <row r="53" spans="1:5" ht="12.75">
      <c r="A53" s="36" t="s">
        <v>50</v>
      </c>
      <c r="E53" s="37" t="s">
        <v>148</v>
      </c>
    </row>
    <row r="54" spans="1:5" ht="25.5">
      <c r="A54" t="s">
        <v>52</v>
      </c>
      <c r="E54" s="35" t="s">
        <v>110</v>
      </c>
    </row>
    <row r="55" spans="1:16" ht="12.75">
      <c r="A55" s="25" t="s">
        <v>44</v>
      </c>
      <c s="29" t="s">
        <v>76</v>
      </c>
      <c s="29" t="s">
        <v>112</v>
      </c>
      <c s="25" t="s">
        <v>46</v>
      </c>
      <c s="30" t="s">
        <v>113</v>
      </c>
      <c s="31" t="s">
        <v>114</v>
      </c>
      <c s="32">
        <v>25</v>
      </c>
      <c s="33">
        <v>0</v>
      </c>
      <c s="33">
        <f>ROUND(ROUND(H55,2)*ROUND(G55,3),2)</f>
      </c>
      <c r="O55">
        <f>(I55*21)/100</f>
      </c>
      <c t="s">
        <v>23</v>
      </c>
    </row>
    <row r="56" spans="1:5" ht="12.75">
      <c r="A56" s="34" t="s">
        <v>49</v>
      </c>
      <c r="E56" s="35" t="s">
        <v>46</v>
      </c>
    </row>
    <row r="57" spans="1:5" ht="12.75">
      <c r="A57" s="36" t="s">
        <v>50</v>
      </c>
      <c r="E57" s="37" t="s">
        <v>46</v>
      </c>
    </row>
    <row r="58" spans="1:5" ht="38.25">
      <c r="A58" t="s">
        <v>52</v>
      </c>
      <c r="E58" s="35" t="s">
        <v>115</v>
      </c>
    </row>
    <row r="59" spans="1:18" ht="12.75" customHeight="1">
      <c r="A59" s="6" t="s">
        <v>42</v>
      </c>
      <c s="6"/>
      <c s="40" t="s">
        <v>98</v>
      </c>
      <c s="6"/>
      <c s="27" t="s">
        <v>116</v>
      </c>
      <c s="6"/>
      <c s="6"/>
      <c s="6"/>
      <c s="41">
        <f>0+Q59</f>
      </c>
      <c r="O59">
        <f>0+R59</f>
      </c>
      <c r="Q59">
        <f>0+I60+I64</f>
      </c>
      <c>
        <f>0+O60+O64</f>
      </c>
    </row>
    <row r="60" spans="1:16" ht="12.75">
      <c r="A60" s="25" t="s">
        <v>44</v>
      </c>
      <c s="29" t="s">
        <v>117</v>
      </c>
      <c s="29" t="s">
        <v>123</v>
      </c>
      <c s="25" t="s">
        <v>46</v>
      </c>
      <c s="30" t="s">
        <v>124</v>
      </c>
      <c s="31" t="s">
        <v>120</v>
      </c>
      <c s="32">
        <v>3</v>
      </c>
      <c s="33">
        <v>0</v>
      </c>
      <c s="33">
        <f>ROUND(ROUND(H60,2)*ROUND(G60,3),2)</f>
      </c>
      <c r="O60">
        <f>(I60*21)/100</f>
      </c>
      <c t="s">
        <v>23</v>
      </c>
    </row>
    <row r="61" spans="1:5" ht="12.75">
      <c r="A61" s="34" t="s">
        <v>49</v>
      </c>
      <c r="E61" s="35" t="s">
        <v>46</v>
      </c>
    </row>
    <row r="62" spans="1:5" ht="12.75">
      <c r="A62" s="36" t="s">
        <v>50</v>
      </c>
      <c r="E62" s="37" t="s">
        <v>46</v>
      </c>
    </row>
    <row r="63" spans="1:5" ht="25.5">
      <c r="A63" t="s">
        <v>52</v>
      </c>
      <c r="E63" s="35" t="s">
        <v>121</v>
      </c>
    </row>
    <row r="64" spans="1:16" ht="12.75">
      <c r="A64" s="25" t="s">
        <v>44</v>
      </c>
      <c s="29" t="s">
        <v>111</v>
      </c>
      <c s="29" t="s">
        <v>149</v>
      </c>
      <c s="25" t="s">
        <v>46</v>
      </c>
      <c s="30" t="s">
        <v>150</v>
      </c>
      <c s="31" t="s">
        <v>120</v>
      </c>
      <c s="32">
        <v>5</v>
      </c>
      <c s="33">
        <v>0</v>
      </c>
      <c s="33">
        <f>ROUND(ROUND(H64,2)*ROUND(G64,3),2)</f>
      </c>
      <c r="O64">
        <f>(I64*21)/100</f>
      </c>
      <c t="s">
        <v>23</v>
      </c>
    </row>
    <row r="65" spans="1:5" ht="12.75">
      <c r="A65" s="34" t="s">
        <v>49</v>
      </c>
      <c r="E65" s="35" t="s">
        <v>46</v>
      </c>
    </row>
    <row r="66" spans="1:5" ht="12.75">
      <c r="A66" s="36" t="s">
        <v>50</v>
      </c>
      <c r="E66" s="37" t="s">
        <v>46</v>
      </c>
    </row>
    <row r="67" spans="1:5" ht="25.5">
      <c r="A67" t="s">
        <v>52</v>
      </c>
      <c r="E67" s="35" t="s">
        <v>121</v>
      </c>
    </row>
    <row r="68" spans="1:18" ht="12.75" customHeight="1">
      <c r="A68" s="6" t="s">
        <v>42</v>
      </c>
      <c s="6"/>
      <c s="40" t="s">
        <v>39</v>
      </c>
      <c s="6"/>
      <c s="27" t="s">
        <v>125</v>
      </c>
      <c s="6"/>
      <c s="6"/>
      <c s="6"/>
      <c s="41">
        <f>0+Q68</f>
      </c>
      <c r="O68">
        <f>0+R68</f>
      </c>
      <c r="Q68">
        <f>0+I69+I73</f>
      </c>
      <c>
        <f>0+O69+O73</f>
      </c>
    </row>
    <row r="69" spans="1:16" ht="25.5">
      <c r="A69" s="25" t="s">
        <v>44</v>
      </c>
      <c s="29" t="s">
        <v>130</v>
      </c>
      <c s="29" t="s">
        <v>126</v>
      </c>
      <c s="25" t="s">
        <v>46</v>
      </c>
      <c s="30" t="s">
        <v>127</v>
      </c>
      <c s="31" t="s">
        <v>79</v>
      </c>
      <c s="32">
        <v>29</v>
      </c>
      <c s="33">
        <v>0</v>
      </c>
      <c s="33">
        <f>ROUND(ROUND(H69,2)*ROUND(G69,3),2)</f>
      </c>
      <c r="O69">
        <f>(I69*21)/100</f>
      </c>
      <c t="s">
        <v>23</v>
      </c>
    </row>
    <row r="70" spans="1:5" ht="12.75">
      <c r="A70" s="34" t="s">
        <v>49</v>
      </c>
      <c r="E70" s="35" t="s">
        <v>46</v>
      </c>
    </row>
    <row r="71" spans="1:5" ht="25.5">
      <c r="A71" s="36" t="s">
        <v>50</v>
      </c>
      <c r="E71" s="37" t="s">
        <v>151</v>
      </c>
    </row>
    <row r="72" spans="1:5" ht="38.25">
      <c r="A72" t="s">
        <v>52</v>
      </c>
      <c r="E72" s="35" t="s">
        <v>129</v>
      </c>
    </row>
    <row r="73" spans="1:16" ht="12.75">
      <c r="A73" s="25" t="s">
        <v>44</v>
      </c>
      <c s="29" t="s">
        <v>87</v>
      </c>
      <c s="29" t="s">
        <v>131</v>
      </c>
      <c s="25" t="s">
        <v>46</v>
      </c>
      <c s="30" t="s">
        <v>132</v>
      </c>
      <c s="31" t="s">
        <v>114</v>
      </c>
      <c s="32">
        <v>25</v>
      </c>
      <c s="33">
        <v>0</v>
      </c>
      <c s="33">
        <f>ROUND(ROUND(H73,2)*ROUND(G73,3),2)</f>
      </c>
      <c r="O73">
        <f>(I73*21)/100</f>
      </c>
      <c t="s">
        <v>23</v>
      </c>
    </row>
    <row r="74" spans="1:5" ht="12.75">
      <c r="A74" s="34" t="s">
        <v>49</v>
      </c>
      <c r="E74" s="35" t="s">
        <v>46</v>
      </c>
    </row>
    <row r="75" spans="1:5" ht="12.75">
      <c r="A75" s="36" t="s">
        <v>50</v>
      </c>
      <c r="E75" s="37" t="s">
        <v>46</v>
      </c>
    </row>
    <row r="76" spans="1:5" ht="25.5">
      <c r="A76" t="s">
        <v>52</v>
      </c>
      <c r="E76" s="35" t="s">
        <v>133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6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r="P1" t="s">
        <v>21</v>
      </c>
    </row>
    <row r="2" spans="2:16" ht="25" customHeight="1">
      <c r="B2" s="1"/>
      <c s="1"/>
      <c s="1"/>
      <c s="2" t="s">
        <v>12</v>
      </c>
      <c s="1"/>
      <c s="1"/>
      <c s="6"/>
      <c s="6"/>
      <c r="O2">
        <f>0+O8+O17+O42+O55</f>
      </c>
      <c t="s">
        <v>22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152</v>
      </c>
      <c s="38">
        <f>0+I8+I17+I42+I55</f>
      </c>
      <c r="O3" t="s">
        <v>18</v>
      </c>
      <c t="s">
        <v>23</v>
      </c>
    </row>
    <row r="4" spans="1:16" ht="15" customHeight="1">
      <c r="A4" t="s">
        <v>16</v>
      </c>
      <c s="16" t="s">
        <v>17</v>
      </c>
      <c s="17" t="s">
        <v>152</v>
      </c>
      <c s="6"/>
      <c s="18" t="s">
        <v>153</v>
      </c>
      <c s="6"/>
      <c s="6"/>
      <c s="19"/>
      <c s="19"/>
      <c r="O4" t="s">
        <v>19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37</v>
      </c>
      <c s="15"/>
      <c r="O5" t="s">
        <v>20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38</v>
      </c>
      <c s="15" t="s">
        <v>40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21</v>
      </c>
      <c s="15" t="s">
        <v>33</v>
      </c>
      <c s="15" t="s">
        <v>35</v>
      </c>
      <c s="15" t="s">
        <v>22</v>
      </c>
      <c s="15" t="s">
        <v>39</v>
      </c>
      <c s="15" t="s">
        <v>41</v>
      </c>
    </row>
    <row r="8" spans="1:18" ht="12.75" customHeight="1">
      <c r="A8" s="19" t="s">
        <v>42</v>
      </c>
      <c s="19"/>
      <c s="26" t="s">
        <v>29</v>
      </c>
      <c s="19"/>
      <c s="27" t="s">
        <v>67</v>
      </c>
      <c s="19"/>
      <c s="19"/>
      <c s="19"/>
      <c s="28">
        <f>0+Q8</f>
      </c>
      <c r="O8">
        <f>0+R8</f>
      </c>
      <c r="Q8">
        <f>0+I9+I13</f>
      </c>
      <c>
        <f>0+O9+O13</f>
      </c>
    </row>
    <row r="9" spans="1:16" ht="12.75">
      <c r="A9" s="25" t="s">
        <v>44</v>
      </c>
      <c s="29" t="s">
        <v>29</v>
      </c>
      <c s="29" t="s">
        <v>154</v>
      </c>
      <c s="25" t="s">
        <v>46</v>
      </c>
      <c s="30" t="s">
        <v>155</v>
      </c>
      <c s="31" t="s">
        <v>70</v>
      </c>
      <c s="32">
        <v>54.8</v>
      </c>
      <c s="33">
        <v>0</v>
      </c>
      <c s="33">
        <f>ROUND(ROUND(H9,2)*ROUND(G9,3),2)</f>
      </c>
      <c r="O9">
        <f>(I9*21)/100</f>
      </c>
      <c t="s">
        <v>23</v>
      </c>
    </row>
    <row r="10" spans="1:5" ht="12.75">
      <c r="A10" s="34" t="s">
        <v>49</v>
      </c>
      <c r="E10" s="35" t="s">
        <v>46</v>
      </c>
    </row>
    <row r="11" spans="1:5" ht="38.25">
      <c r="A11" s="36" t="s">
        <v>50</v>
      </c>
      <c r="E11" s="37" t="s">
        <v>156</v>
      </c>
    </row>
    <row r="12" spans="1:5" ht="63.75">
      <c r="A12" t="s">
        <v>52</v>
      </c>
      <c r="E12" s="35" t="s">
        <v>72</v>
      </c>
    </row>
    <row r="13" spans="1:16" ht="12.75">
      <c r="A13" s="25" t="s">
        <v>44</v>
      </c>
      <c s="29" t="s">
        <v>98</v>
      </c>
      <c s="29" t="s">
        <v>157</v>
      </c>
      <c s="25" t="s">
        <v>46</v>
      </c>
      <c s="30" t="s">
        <v>158</v>
      </c>
      <c s="31" t="s">
        <v>70</v>
      </c>
      <c s="32">
        <v>46.032</v>
      </c>
      <c s="33">
        <v>0</v>
      </c>
      <c s="33">
        <f>ROUND(ROUND(H13,2)*ROUND(G13,3),2)</f>
      </c>
      <c r="O13">
        <f>(I13*21)/100</f>
      </c>
      <c t="s">
        <v>23</v>
      </c>
    </row>
    <row r="14" spans="1:5" ht="12.75">
      <c r="A14" s="34" t="s">
        <v>49</v>
      </c>
      <c r="E14" s="35" t="s">
        <v>46</v>
      </c>
    </row>
    <row r="15" spans="1:5" ht="76.5">
      <c r="A15" s="36" t="s">
        <v>50</v>
      </c>
      <c r="E15" s="37" t="s">
        <v>159</v>
      </c>
    </row>
    <row r="16" spans="1:5" ht="369.75">
      <c r="A16" t="s">
        <v>52</v>
      </c>
      <c r="E16" s="35" t="s">
        <v>160</v>
      </c>
    </row>
    <row r="17" spans="1:18" ht="12.75" customHeight="1">
      <c r="A17" s="6" t="s">
        <v>42</v>
      </c>
      <c s="6"/>
      <c s="40" t="s">
        <v>35</v>
      </c>
      <c s="6"/>
      <c s="27" t="s">
        <v>82</v>
      </c>
      <c s="6"/>
      <c s="6"/>
      <c s="6"/>
      <c s="41">
        <f>0+Q17</f>
      </c>
      <c r="O17">
        <f>0+R17</f>
      </c>
      <c r="Q17">
        <f>0+I18+I22+I26+I30+I34+I38</f>
      </c>
      <c>
        <f>0+O18+O22+O26+O30+O34+O38</f>
      </c>
    </row>
    <row r="18" spans="1:16" ht="12.75">
      <c r="A18" s="25" t="s">
        <v>44</v>
      </c>
      <c s="29" t="s">
        <v>41</v>
      </c>
      <c s="29" t="s">
        <v>161</v>
      </c>
      <c s="25" t="s">
        <v>46</v>
      </c>
      <c s="30" t="s">
        <v>162</v>
      </c>
      <c s="31" t="s">
        <v>79</v>
      </c>
      <c s="32">
        <v>219.2</v>
      </c>
      <c s="33">
        <v>0</v>
      </c>
      <c s="33">
        <f>ROUND(ROUND(H18,2)*ROUND(G18,3),2)</f>
      </c>
      <c r="O18">
        <f>(I18*21)/100</f>
      </c>
      <c t="s">
        <v>23</v>
      </c>
    </row>
    <row r="19" spans="1:5" ht="12.75">
      <c r="A19" s="34" t="s">
        <v>49</v>
      </c>
      <c r="E19" s="35" t="s">
        <v>46</v>
      </c>
    </row>
    <row r="20" spans="1:5" ht="51">
      <c r="A20" s="36" t="s">
        <v>50</v>
      </c>
      <c r="E20" s="37" t="s">
        <v>163</v>
      </c>
    </row>
    <row r="21" spans="1:5" ht="51">
      <c r="A21" t="s">
        <v>52</v>
      </c>
      <c r="E21" s="35" t="s">
        <v>164</v>
      </c>
    </row>
    <row r="22" spans="1:16" ht="12.75">
      <c r="A22" s="25" t="s">
        <v>44</v>
      </c>
      <c s="29" t="s">
        <v>122</v>
      </c>
      <c s="29" t="s">
        <v>92</v>
      </c>
      <c s="25" t="s">
        <v>46</v>
      </c>
      <c s="30" t="s">
        <v>93</v>
      </c>
      <c s="31" t="s">
        <v>79</v>
      </c>
      <c s="32">
        <v>219.2</v>
      </c>
      <c s="33">
        <v>0</v>
      </c>
      <c s="33">
        <f>ROUND(ROUND(H22,2)*ROUND(G22,3),2)</f>
      </c>
      <c r="O22">
        <f>(I22*21)/100</f>
      </c>
      <c t="s">
        <v>23</v>
      </c>
    </row>
    <row r="23" spans="1:5" ht="12.75">
      <c r="A23" s="34" t="s">
        <v>49</v>
      </c>
      <c r="E23" s="35" t="s">
        <v>46</v>
      </c>
    </row>
    <row r="24" spans="1:5" ht="38.25">
      <c r="A24" s="36" t="s">
        <v>50</v>
      </c>
      <c r="E24" s="37" t="s">
        <v>165</v>
      </c>
    </row>
    <row r="25" spans="1:5" ht="51">
      <c r="A25" t="s">
        <v>52</v>
      </c>
      <c r="E25" s="35" t="s">
        <v>95</v>
      </c>
    </row>
    <row r="26" spans="1:16" ht="12.75">
      <c r="A26" s="25" t="s">
        <v>44</v>
      </c>
      <c s="29" t="s">
        <v>23</v>
      </c>
      <c s="29" t="s">
        <v>96</v>
      </c>
      <c s="25" t="s">
        <v>46</v>
      </c>
      <c s="30" t="s">
        <v>97</v>
      </c>
      <c s="31" t="s">
        <v>79</v>
      </c>
      <c s="32">
        <v>1096</v>
      </c>
      <c s="33">
        <v>0</v>
      </c>
      <c s="33">
        <f>ROUND(ROUND(H26,2)*ROUND(G26,3),2)</f>
      </c>
      <c r="O26">
        <f>(I26*21)/100</f>
      </c>
      <c t="s">
        <v>23</v>
      </c>
    </row>
    <row r="27" spans="1:5" ht="12.75">
      <c r="A27" s="34" t="s">
        <v>49</v>
      </c>
      <c r="E27" s="35" t="s">
        <v>46</v>
      </c>
    </row>
    <row r="28" spans="1:5" ht="12.75">
      <c r="A28" s="36" t="s">
        <v>50</v>
      </c>
      <c r="E28" s="37" t="s">
        <v>166</v>
      </c>
    </row>
    <row r="29" spans="1:5" ht="51">
      <c r="A29" t="s">
        <v>52</v>
      </c>
      <c r="E29" s="35" t="s">
        <v>95</v>
      </c>
    </row>
    <row r="30" spans="1:16" ht="12.75">
      <c r="A30" s="25" t="s">
        <v>44</v>
      </c>
      <c s="29" t="s">
        <v>21</v>
      </c>
      <c s="29" t="s">
        <v>167</v>
      </c>
      <c s="25" t="s">
        <v>46</v>
      </c>
      <c s="30" t="s">
        <v>168</v>
      </c>
      <c s="31" t="s">
        <v>79</v>
      </c>
      <c s="32">
        <v>1096</v>
      </c>
      <c s="33">
        <v>0</v>
      </c>
      <c s="33">
        <f>ROUND(ROUND(H30,2)*ROUND(G30,3),2)</f>
      </c>
      <c r="O30">
        <f>(I30*21)/100</f>
      </c>
      <c t="s">
        <v>23</v>
      </c>
    </row>
    <row r="31" spans="1:5" ht="12.75">
      <c r="A31" s="34" t="s">
        <v>49</v>
      </c>
      <c r="E31" s="35" t="s">
        <v>46</v>
      </c>
    </row>
    <row r="32" spans="1:5" ht="25.5">
      <c r="A32" s="36" t="s">
        <v>50</v>
      </c>
      <c r="E32" s="37" t="s">
        <v>169</v>
      </c>
    </row>
    <row r="33" spans="1:5" ht="140.25">
      <c r="A33" t="s">
        <v>52</v>
      </c>
      <c r="E33" s="35" t="s">
        <v>102</v>
      </c>
    </row>
    <row r="34" spans="1:16" ht="12.75">
      <c r="A34" s="25" t="s">
        <v>44</v>
      </c>
      <c s="29" t="s">
        <v>39</v>
      </c>
      <c s="29" t="s">
        <v>170</v>
      </c>
      <c s="25" t="s">
        <v>46</v>
      </c>
      <c s="30" t="s">
        <v>171</v>
      </c>
      <c s="31" t="s">
        <v>79</v>
      </c>
      <c s="32">
        <v>219.2</v>
      </c>
      <c s="33">
        <v>0</v>
      </c>
      <c s="33">
        <f>ROUND(ROUND(H34,2)*ROUND(G34,3),2)</f>
      </c>
      <c r="O34">
        <f>(I34*21)/100</f>
      </c>
      <c t="s">
        <v>23</v>
      </c>
    </row>
    <row r="35" spans="1:5" ht="12.75">
      <c r="A35" s="34" t="s">
        <v>49</v>
      </c>
      <c r="E35" s="35" t="s">
        <v>46</v>
      </c>
    </row>
    <row r="36" spans="1:5" ht="51">
      <c r="A36" s="36" t="s">
        <v>50</v>
      </c>
      <c r="E36" s="37" t="s">
        <v>172</v>
      </c>
    </row>
    <row r="37" spans="1:5" ht="140.25">
      <c r="A37" t="s">
        <v>52</v>
      </c>
      <c r="E37" s="35" t="s">
        <v>102</v>
      </c>
    </row>
    <row r="38" spans="1:16" ht="12.75">
      <c r="A38" s="25" t="s">
        <v>44</v>
      </c>
      <c s="29" t="s">
        <v>111</v>
      </c>
      <c s="29" t="s">
        <v>112</v>
      </c>
      <c s="25" t="s">
        <v>46</v>
      </c>
      <c s="30" t="s">
        <v>113</v>
      </c>
      <c s="31" t="s">
        <v>114</v>
      </c>
      <c s="32">
        <v>26</v>
      </c>
      <c s="33">
        <v>0</v>
      </c>
      <c s="33">
        <f>ROUND(ROUND(H38,2)*ROUND(G38,3),2)</f>
      </c>
      <c r="O38">
        <f>(I38*21)/100</f>
      </c>
      <c t="s">
        <v>23</v>
      </c>
    </row>
    <row r="39" spans="1:5" ht="12.75">
      <c r="A39" s="34" t="s">
        <v>49</v>
      </c>
      <c r="E39" s="35" t="s">
        <v>46</v>
      </c>
    </row>
    <row r="40" spans="1:5" ht="12.75">
      <c r="A40" s="36" t="s">
        <v>50</v>
      </c>
      <c r="E40" s="37" t="s">
        <v>46</v>
      </c>
    </row>
    <row r="41" spans="1:5" ht="38.25">
      <c r="A41" t="s">
        <v>52</v>
      </c>
      <c r="E41" s="35" t="s">
        <v>115</v>
      </c>
    </row>
    <row r="42" spans="1:18" ht="12.75" customHeight="1">
      <c r="A42" s="6" t="s">
        <v>42</v>
      </c>
      <c s="6"/>
      <c s="40" t="s">
        <v>98</v>
      </c>
      <c s="6"/>
      <c s="27" t="s">
        <v>116</v>
      </c>
      <c s="6"/>
      <c s="6"/>
      <c s="6"/>
      <c s="41">
        <f>0+Q42</f>
      </c>
      <c r="O42">
        <f>0+R42</f>
      </c>
      <c r="Q42">
        <f>0+I43+I47+I51</f>
      </c>
      <c>
        <f>0+O43+O47+O51</f>
      </c>
    </row>
    <row r="43" spans="1:16" ht="12.75">
      <c r="A43" s="25" t="s">
        <v>44</v>
      </c>
      <c s="29" t="s">
        <v>103</v>
      </c>
      <c s="29" t="s">
        <v>118</v>
      </c>
      <c s="25" t="s">
        <v>46</v>
      </c>
      <c s="30" t="s">
        <v>119</v>
      </c>
      <c s="31" t="s">
        <v>120</v>
      </c>
      <c s="32">
        <v>1</v>
      </c>
      <c s="33">
        <v>0</v>
      </c>
      <c s="33">
        <f>ROUND(ROUND(H43,2)*ROUND(G43,3),2)</f>
      </c>
      <c r="O43">
        <f>(I43*21)/100</f>
      </c>
      <c t="s">
        <v>23</v>
      </c>
    </row>
    <row r="44" spans="1:5" ht="12.75">
      <c r="A44" s="34" t="s">
        <v>49</v>
      </c>
      <c r="E44" s="35" t="s">
        <v>46</v>
      </c>
    </row>
    <row r="45" spans="1:5" ht="12.75">
      <c r="A45" s="36" t="s">
        <v>50</v>
      </c>
      <c r="E45" s="37" t="s">
        <v>46</v>
      </c>
    </row>
    <row r="46" spans="1:5" ht="25.5">
      <c r="A46" t="s">
        <v>52</v>
      </c>
      <c r="E46" s="35" t="s">
        <v>121</v>
      </c>
    </row>
    <row r="47" spans="1:16" ht="12.75">
      <c r="A47" s="25" t="s">
        <v>44</v>
      </c>
      <c s="29" t="s">
        <v>35</v>
      </c>
      <c s="29" t="s">
        <v>123</v>
      </c>
      <c s="25" t="s">
        <v>46</v>
      </c>
      <c s="30" t="s">
        <v>124</v>
      </c>
      <c s="31" t="s">
        <v>120</v>
      </c>
      <c s="32">
        <v>6</v>
      </c>
      <c s="33">
        <v>0</v>
      </c>
      <c s="33">
        <f>ROUND(ROUND(H47,2)*ROUND(G47,3),2)</f>
      </c>
      <c r="O47">
        <f>(I47*21)/100</f>
      </c>
      <c t="s">
        <v>23</v>
      </c>
    </row>
    <row r="48" spans="1:5" ht="12.75">
      <c r="A48" s="34" t="s">
        <v>49</v>
      </c>
      <c r="E48" s="35" t="s">
        <v>46</v>
      </c>
    </row>
    <row r="49" spans="1:5" ht="12.75">
      <c r="A49" s="36" t="s">
        <v>50</v>
      </c>
      <c r="E49" s="37" t="s">
        <v>46</v>
      </c>
    </row>
    <row r="50" spans="1:5" ht="25.5">
      <c r="A50" t="s">
        <v>52</v>
      </c>
      <c r="E50" s="35" t="s">
        <v>121</v>
      </c>
    </row>
    <row r="51" spans="1:16" ht="12.75">
      <c r="A51" s="25" t="s">
        <v>44</v>
      </c>
      <c s="29" t="s">
        <v>22</v>
      </c>
      <c s="29" t="s">
        <v>149</v>
      </c>
      <c s="25" t="s">
        <v>46</v>
      </c>
      <c s="30" t="s">
        <v>150</v>
      </c>
      <c s="31" t="s">
        <v>120</v>
      </c>
      <c s="32">
        <v>15</v>
      </c>
      <c s="33">
        <v>0</v>
      </c>
      <c s="33">
        <f>ROUND(ROUND(H51,2)*ROUND(G51,3),2)</f>
      </c>
      <c r="O51">
        <f>(I51*21)/100</f>
      </c>
      <c t="s">
        <v>23</v>
      </c>
    </row>
    <row r="52" spans="1:5" ht="12.75">
      <c r="A52" s="34" t="s">
        <v>49</v>
      </c>
      <c r="E52" s="35" t="s">
        <v>46</v>
      </c>
    </row>
    <row r="53" spans="1:5" ht="12.75">
      <c r="A53" s="36" t="s">
        <v>50</v>
      </c>
      <c r="E53" s="37" t="s">
        <v>46</v>
      </c>
    </row>
    <row r="54" spans="1:5" ht="25.5">
      <c r="A54" t="s">
        <v>52</v>
      </c>
      <c r="E54" s="35" t="s">
        <v>121</v>
      </c>
    </row>
    <row r="55" spans="1:18" ht="12.75" customHeight="1">
      <c r="A55" s="6" t="s">
        <v>42</v>
      </c>
      <c s="6"/>
      <c s="40" t="s">
        <v>39</v>
      </c>
      <c s="6"/>
      <c s="27" t="s">
        <v>125</v>
      </c>
      <c s="6"/>
      <c s="6"/>
      <c s="6"/>
      <c s="41">
        <f>0+Q55</f>
      </c>
      <c r="O55">
        <f>0+R55</f>
      </c>
      <c r="Q55">
        <f>0+I56+I60+I64</f>
      </c>
      <c>
        <f>0+O56+O60+O64</f>
      </c>
    </row>
    <row r="56" spans="1:16" ht="25.5">
      <c r="A56" s="25" t="s">
        <v>44</v>
      </c>
      <c s="29" t="s">
        <v>117</v>
      </c>
      <c s="29" t="s">
        <v>126</v>
      </c>
      <c s="25" t="s">
        <v>46</v>
      </c>
      <c s="30" t="s">
        <v>127</v>
      </c>
      <c s="31" t="s">
        <v>79</v>
      </c>
      <c s="32">
        <v>34.25</v>
      </c>
      <c s="33">
        <v>0</v>
      </c>
      <c s="33">
        <f>ROUND(ROUND(H56,2)*ROUND(G56,3),2)</f>
      </c>
      <c r="O56">
        <f>(I56*21)/100</f>
      </c>
      <c t="s">
        <v>23</v>
      </c>
    </row>
    <row r="57" spans="1:5" ht="12.75">
      <c r="A57" s="34" t="s">
        <v>49</v>
      </c>
      <c r="E57" s="35" t="s">
        <v>46</v>
      </c>
    </row>
    <row r="58" spans="1:5" ht="25.5">
      <c r="A58" s="36" t="s">
        <v>50</v>
      </c>
      <c r="E58" s="37" t="s">
        <v>173</v>
      </c>
    </row>
    <row r="59" spans="1:5" ht="38.25">
      <c r="A59" t="s">
        <v>52</v>
      </c>
      <c r="E59" s="35" t="s">
        <v>129</v>
      </c>
    </row>
    <row r="60" spans="1:16" ht="12.75">
      <c r="A60" s="25" t="s">
        <v>44</v>
      </c>
      <c s="29" t="s">
        <v>130</v>
      </c>
      <c s="29" t="s">
        <v>131</v>
      </c>
      <c s="25" t="s">
        <v>46</v>
      </c>
      <c s="30" t="s">
        <v>132</v>
      </c>
      <c s="31" t="s">
        <v>114</v>
      </c>
      <c s="32">
        <v>26</v>
      </c>
      <c s="33">
        <v>0</v>
      </c>
      <c s="33">
        <f>ROUND(ROUND(H60,2)*ROUND(G60,3),2)</f>
      </c>
      <c r="O60">
        <f>(I60*21)/100</f>
      </c>
      <c t="s">
        <v>23</v>
      </c>
    </row>
    <row r="61" spans="1:5" ht="12.75">
      <c r="A61" s="34" t="s">
        <v>49</v>
      </c>
      <c r="E61" s="35" t="s">
        <v>46</v>
      </c>
    </row>
    <row r="62" spans="1:5" ht="12.75">
      <c r="A62" s="36" t="s">
        <v>50</v>
      </c>
      <c r="E62" s="37" t="s">
        <v>46</v>
      </c>
    </row>
    <row r="63" spans="1:5" ht="25.5">
      <c r="A63" t="s">
        <v>52</v>
      </c>
      <c r="E63" s="35" t="s">
        <v>133</v>
      </c>
    </row>
    <row r="64" spans="1:16" ht="12.75">
      <c r="A64" s="25" t="s">
        <v>44</v>
      </c>
      <c s="29" t="s">
        <v>33</v>
      </c>
      <c s="29" t="s">
        <v>174</v>
      </c>
      <c s="25" t="s">
        <v>46</v>
      </c>
      <c s="30" t="s">
        <v>175</v>
      </c>
      <c s="31" t="s">
        <v>79</v>
      </c>
      <c s="32">
        <v>1096</v>
      </c>
      <c s="33">
        <v>0</v>
      </c>
      <c s="33">
        <f>ROUND(ROUND(H64,2)*ROUND(G64,3),2)</f>
      </c>
      <c r="O64">
        <f>(I64*21)/100</f>
      </c>
      <c t="s">
        <v>23</v>
      </c>
    </row>
    <row r="65" spans="1:5" ht="12.75">
      <c r="A65" s="34" t="s">
        <v>49</v>
      </c>
      <c r="E65" s="35" t="s">
        <v>46</v>
      </c>
    </row>
    <row r="66" spans="1:5" ht="12.75">
      <c r="A66" s="36" t="s">
        <v>50</v>
      </c>
      <c r="E66" s="37" t="s">
        <v>166</v>
      </c>
    </row>
    <row r="67" spans="1:5" ht="25.5">
      <c r="A67" t="s">
        <v>52</v>
      </c>
      <c r="E67" s="35" t="s">
        <v>176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